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5139E9F-793B-455A-A56C-24DC00FECB0C}" xr6:coauthVersionLast="47" xr6:coauthVersionMax="47" xr10:uidLastSave="{00000000-0000-0000-0000-000000000000}"/>
  <bookViews>
    <workbookView xWindow="-103" yWindow="-103" windowWidth="16663" windowHeight="9463" tabRatio="500" firstSheet="6" activeTab="7" xr2:uid="{00000000-000D-0000-FFFF-FFFF00000000}"/>
  </bookViews>
  <sheets>
    <sheet name="Grants" sheetId="1" r:id="rId1"/>
    <sheet name="Loans " sheetId="2" r:id="rId2"/>
    <sheet name="Revenue and Financing Page " sheetId="3" r:id="rId3"/>
    <sheet name="Expenditure  Page " sheetId="4" r:id="rId4"/>
    <sheet name="General Framework " sheetId="5" r:id="rId5"/>
    <sheet name="Sectoral Allocations" sheetId="6" r:id="rId6"/>
    <sheet name="Main Capital Allocations " sheetId="7" r:id="rId7"/>
    <sheet name="Dashboard" sheetId="8" r:id="rId8"/>
  </sheets>
  <definedNames>
    <definedName name="_xlnm._FilterDatabase" localSheetId="6" hidden="1">'Main Capital Allocations '!$A$6:$E$38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6" i="6" l="1"/>
  <c r="D108" i="6"/>
  <c r="F108" i="6" s="1"/>
  <c r="D107" i="6"/>
  <c r="F107" i="6" s="1"/>
  <c r="D106" i="6"/>
  <c r="F106" i="6" s="1"/>
  <c r="D105" i="6"/>
  <c r="F105" i="6" s="1"/>
  <c r="D104" i="6"/>
  <c r="F104" i="6" s="1"/>
  <c r="D103" i="6"/>
  <c r="F103" i="6" s="1"/>
  <c r="D102" i="6"/>
  <c r="F102" i="6" s="1"/>
  <c r="D101" i="6"/>
  <c r="F101" i="6" s="1"/>
  <c r="D100" i="6"/>
  <c r="F100" i="6" s="1"/>
  <c r="D99" i="6"/>
  <c r="F99" i="6" s="1"/>
  <c r="D98" i="6"/>
  <c r="F98" i="6" s="1"/>
  <c r="D97" i="6"/>
  <c r="F97" i="6" s="1"/>
  <c r="D96" i="6"/>
  <c r="F96" i="6" s="1"/>
  <c r="D95" i="6"/>
  <c r="F95" i="6" s="1"/>
  <c r="D94" i="6"/>
  <c r="F94" i="6" s="1"/>
  <c r="D93" i="6"/>
  <c r="F93" i="6" s="1"/>
  <c r="D92" i="6"/>
  <c r="F92" i="6" s="1"/>
  <c r="D91" i="6"/>
  <c r="F91" i="6" s="1"/>
  <c r="D90" i="6"/>
  <c r="F90" i="6" s="1"/>
  <c r="D89" i="6"/>
  <c r="F89" i="6" s="1"/>
  <c r="D88" i="6"/>
  <c r="F88" i="6" s="1"/>
  <c r="D87" i="6"/>
  <c r="F87" i="6" s="1"/>
  <c r="D86" i="6"/>
  <c r="F86" i="6" s="1"/>
  <c r="D85" i="6"/>
  <c r="F85" i="6" s="1"/>
  <c r="D84" i="6"/>
  <c r="F84" i="6" s="1"/>
  <c r="D83" i="6"/>
  <c r="F83" i="6" s="1"/>
  <c r="D82" i="6"/>
  <c r="F82" i="6" s="1"/>
  <c r="D81" i="6"/>
  <c r="F81" i="6" s="1"/>
  <c r="D80" i="6"/>
  <c r="F80" i="6" s="1"/>
  <c r="D79" i="6"/>
  <c r="F79" i="6" s="1"/>
  <c r="D78" i="6"/>
  <c r="F78" i="6" s="1"/>
  <c r="D77" i="6"/>
  <c r="F77" i="6" s="1"/>
  <c r="D76" i="6"/>
  <c r="F76" i="6" s="1"/>
  <c r="D75" i="6"/>
  <c r="F75" i="6" s="1"/>
  <c r="D74" i="6"/>
  <c r="F74" i="6" s="1"/>
  <c r="D73" i="6"/>
  <c r="F73" i="6" s="1"/>
  <c r="D72" i="6"/>
  <c r="F72" i="6" s="1"/>
  <c r="D71" i="6"/>
  <c r="F71" i="6" s="1"/>
  <c r="D70" i="6"/>
  <c r="F70" i="6" s="1"/>
  <c r="D69" i="6"/>
  <c r="F69" i="6" s="1"/>
  <c r="D68" i="6"/>
  <c r="F68" i="6" s="1"/>
  <c r="D67" i="6"/>
  <c r="F67" i="6" s="1"/>
  <c r="D66" i="6"/>
  <c r="F66" i="6" s="1"/>
  <c r="D65" i="6"/>
  <c r="F65" i="6" s="1"/>
  <c r="D64" i="6"/>
  <c r="F64" i="6" s="1"/>
  <c r="D63" i="6"/>
  <c r="F63" i="6" s="1"/>
  <c r="D62" i="6"/>
  <c r="F62" i="6" s="1"/>
  <c r="D61" i="6"/>
  <c r="F61" i="6" s="1"/>
  <c r="D60" i="6"/>
  <c r="F60" i="6" s="1"/>
  <c r="D59" i="6"/>
  <c r="F59" i="6" s="1"/>
  <c r="D58" i="6"/>
  <c r="F58" i="6" s="1"/>
  <c r="D57" i="6"/>
  <c r="F57" i="6" s="1"/>
  <c r="D56" i="6"/>
  <c r="F56" i="6" s="1"/>
  <c r="D55" i="6"/>
  <c r="F55" i="6" s="1"/>
  <c r="D54" i="6"/>
  <c r="F54" i="6" s="1"/>
  <c r="D53" i="6"/>
  <c r="F53" i="6" s="1"/>
  <c r="D52" i="6"/>
  <c r="F52" i="6" s="1"/>
  <c r="D51" i="6"/>
  <c r="F51" i="6" s="1"/>
  <c r="D50" i="6"/>
  <c r="F50" i="6" s="1"/>
  <c r="D49" i="6"/>
  <c r="F49" i="6" s="1"/>
  <c r="D48" i="6"/>
  <c r="F48" i="6" s="1"/>
  <c r="D47" i="6"/>
  <c r="F47" i="6" s="1"/>
  <c r="D46" i="6"/>
  <c r="F46" i="6" s="1"/>
  <c r="D45" i="6"/>
  <c r="F45" i="6" s="1"/>
  <c r="D44" i="6"/>
  <c r="F44" i="6" s="1"/>
  <c r="D43" i="6"/>
  <c r="F43" i="6" s="1"/>
  <c r="D42" i="6"/>
  <c r="F42" i="6" s="1"/>
  <c r="D41" i="6"/>
  <c r="F41" i="6" s="1"/>
  <c r="D40" i="6"/>
  <c r="F40" i="6" s="1"/>
  <c r="D39" i="6"/>
  <c r="F39" i="6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D29" i="6"/>
  <c r="F29" i="6" s="1"/>
  <c r="D28" i="6"/>
  <c r="F28" i="6" s="1"/>
  <c r="D27" i="6"/>
  <c r="F27" i="6" s="1"/>
  <c r="D26" i="6"/>
  <c r="F26" i="6" s="1"/>
  <c r="D25" i="6"/>
  <c r="F25" i="6" s="1"/>
  <c r="D24" i="6"/>
  <c r="F24" i="6" s="1"/>
  <c r="F23" i="6"/>
  <c r="D23" i="6"/>
  <c r="D22" i="6"/>
  <c r="F22" i="6" s="1"/>
  <c r="D21" i="6"/>
  <c r="F21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F15" i="6" s="1"/>
  <c r="D14" i="6"/>
  <c r="F14" i="6" s="1"/>
  <c r="D13" i="6"/>
  <c r="F13" i="6" s="1"/>
  <c r="D12" i="6"/>
  <c r="F12" i="6" s="1"/>
  <c r="D11" i="6"/>
  <c r="F11" i="6" s="1"/>
  <c r="D10" i="6"/>
  <c r="F10" i="6" s="1"/>
  <c r="D9" i="6"/>
  <c r="F9" i="6" s="1"/>
  <c r="D8" i="6"/>
  <c r="F8" i="6" s="1"/>
  <c r="D7" i="6"/>
  <c r="F7" i="6" s="1"/>
  <c r="C12" i="3"/>
  <c r="C13" i="3"/>
  <c r="C33" i="1"/>
  <c r="C32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14" i="4" l="1"/>
  <c r="B18" i="4"/>
  <c r="C18" i="4" s="1"/>
  <c r="D6" i="6"/>
  <c r="F6" i="6" s="1"/>
  <c r="D109" i="6"/>
  <c r="F109" i="6" s="1"/>
  <c r="D110" i="6"/>
  <c r="D111" i="6"/>
  <c r="F111" i="6" s="1"/>
  <c r="D112" i="6"/>
  <c r="F112" i="6" s="1"/>
  <c r="D113" i="6"/>
  <c r="F113" i="6" s="1"/>
  <c r="D114" i="6"/>
  <c r="F114" i="6" s="1"/>
  <c r="D115" i="6"/>
  <c r="F115" i="6" s="1"/>
  <c r="D116" i="6"/>
  <c r="F116" i="6" s="1"/>
  <c r="D117" i="6"/>
  <c r="F117" i="6" s="1"/>
  <c r="D118" i="6"/>
  <c r="F118" i="6" s="1"/>
  <c r="D119" i="6"/>
  <c r="F119" i="6" s="1"/>
  <c r="D120" i="6"/>
  <c r="F120" i="6" s="1"/>
  <c r="D121" i="6"/>
  <c r="F121" i="6" s="1"/>
  <c r="D122" i="6"/>
  <c r="F122" i="6" s="1"/>
  <c r="D123" i="6"/>
  <c r="F123" i="6" s="1"/>
  <c r="D124" i="6"/>
  <c r="F124" i="6" s="1"/>
  <c r="B30" i="4"/>
  <c r="B50" i="7"/>
  <c r="B51" i="7"/>
  <c r="B34" i="1"/>
  <c r="D34" i="3" s="1"/>
  <c r="B27" i="1"/>
  <c r="C27" i="1" s="1"/>
  <c r="B10" i="2"/>
  <c r="C19" i="3"/>
  <c r="C23" i="3" s="1"/>
  <c r="B10" i="5" s="1"/>
  <c r="C10" i="5" s="1"/>
  <c r="B21" i="2"/>
  <c r="C20" i="3"/>
  <c r="A1" i="8"/>
  <c r="A2" i="8"/>
  <c r="B54" i="7"/>
  <c r="A51" i="7"/>
  <c r="A50" i="7"/>
  <c r="A49" i="7"/>
  <c r="A48" i="7"/>
  <c r="A47" i="7"/>
  <c r="E41" i="7"/>
  <c r="E42" i="7" s="1"/>
  <c r="A2" i="7"/>
  <c r="A1" i="7"/>
  <c r="I126" i="6"/>
  <c r="H126" i="6"/>
  <c r="E126" i="6"/>
  <c r="C126" i="6"/>
  <c r="A2" i="6"/>
  <c r="A1" i="6"/>
  <c r="A2" i="5"/>
  <c r="A1" i="5"/>
  <c r="B36" i="4"/>
  <c r="B35" i="4"/>
  <c r="B34" i="4"/>
  <c r="B33" i="4"/>
  <c r="B32" i="4"/>
  <c r="B31" i="4"/>
  <c r="E14" i="4"/>
  <c r="E18" i="4"/>
  <c r="D7" i="5" s="1"/>
  <c r="F7" i="5" s="1"/>
  <c r="D14" i="4"/>
  <c r="D18" i="4" s="1"/>
  <c r="E7" i="5" s="1"/>
  <c r="E9" i="5" s="1"/>
  <c r="B55" i="7"/>
  <c r="A2" i="4"/>
  <c r="A1" i="4"/>
  <c r="D39" i="3"/>
  <c r="C39" i="3"/>
  <c r="D38" i="3"/>
  <c r="C38" i="3"/>
  <c r="C37" i="3"/>
  <c r="C36" i="3"/>
  <c r="D35" i="3"/>
  <c r="C35" i="3"/>
  <c r="C34" i="3"/>
  <c r="C33" i="3"/>
  <c r="D32" i="3"/>
  <c r="C32" i="3"/>
  <c r="D31" i="3"/>
  <c r="C31" i="3"/>
  <c r="D30" i="3"/>
  <c r="C30" i="3"/>
  <c r="D29" i="3"/>
  <c r="C29" i="3"/>
  <c r="F23" i="3"/>
  <c r="E23" i="3"/>
  <c r="E25" i="3" s="1"/>
  <c r="E10" i="5"/>
  <c r="F10" i="5" s="1"/>
  <c r="F17" i="3"/>
  <c r="D8" i="5" s="1"/>
  <c r="E17" i="3"/>
  <c r="E8" i="5"/>
  <c r="A2" i="3"/>
  <c r="A1" i="3"/>
  <c r="C20" i="2"/>
  <c r="C19" i="2"/>
  <c r="C18" i="2"/>
  <c r="C17" i="2"/>
  <c r="C16" i="2"/>
  <c r="C15" i="2"/>
  <c r="C14" i="2"/>
  <c r="C9" i="2"/>
  <c r="C8" i="2"/>
  <c r="A2" i="2"/>
  <c r="A1" i="2"/>
  <c r="C31" i="1"/>
  <c r="C9" i="1"/>
  <c r="F25" i="3"/>
  <c r="C10" i="2"/>
  <c r="D37" i="3"/>
  <c r="D10" i="5"/>
  <c r="C21" i="2"/>
  <c r="B47" i="7"/>
  <c r="E40" i="7"/>
  <c r="B49" i="7"/>
  <c r="B48" i="7"/>
  <c r="B53" i="7"/>
  <c r="B52" i="7" l="1"/>
  <c r="D126" i="6"/>
  <c r="F110" i="6"/>
  <c r="B37" i="4"/>
  <c r="C9" i="4"/>
  <c r="C31" i="4" s="1"/>
  <c r="B56" i="7"/>
  <c r="C13" i="4"/>
  <c r="C35" i="4" s="1"/>
  <c r="F127" i="6"/>
  <c r="C14" i="4"/>
  <c r="C12" i="4"/>
  <c r="C34" i="4" s="1"/>
  <c r="C11" i="4"/>
  <c r="C33" i="4" s="1"/>
  <c r="B7" i="5"/>
  <c r="C7" i="5" s="1"/>
  <c r="C16" i="4"/>
  <c r="C36" i="4" s="1"/>
  <c r="C8" i="4"/>
  <c r="C30" i="4" s="1"/>
  <c r="E43" i="7"/>
  <c r="E44" i="7" s="1"/>
  <c r="C10" i="4"/>
  <c r="C32" i="4" s="1"/>
  <c r="E11" i="5"/>
  <c r="D9" i="5"/>
  <c r="F8" i="5"/>
  <c r="D36" i="3"/>
  <c r="C34" i="1"/>
  <c r="D33" i="3"/>
  <c r="F126" i="6"/>
  <c r="G64" i="6" l="1"/>
  <c r="G70" i="6"/>
  <c r="G23" i="6"/>
  <c r="G87" i="6"/>
  <c r="G41" i="6"/>
  <c r="G105" i="6"/>
  <c r="G50" i="6"/>
  <c r="G40" i="6"/>
  <c r="G75" i="6"/>
  <c r="G13" i="6"/>
  <c r="G76" i="6"/>
  <c r="G10" i="6"/>
  <c r="G61" i="6"/>
  <c r="G79" i="6"/>
  <c r="G68" i="6"/>
  <c r="G7" i="6"/>
  <c r="G78" i="6"/>
  <c r="G31" i="6"/>
  <c r="G95" i="6"/>
  <c r="G49" i="6"/>
  <c r="G32" i="6"/>
  <c r="G58" i="6"/>
  <c r="G88" i="6"/>
  <c r="G83" i="6"/>
  <c r="G21" i="6"/>
  <c r="G84" i="6"/>
  <c r="G12" i="6"/>
  <c r="G69" i="6"/>
  <c r="G97" i="6"/>
  <c r="G15" i="6"/>
  <c r="G86" i="6"/>
  <c r="G39" i="6"/>
  <c r="G103" i="6"/>
  <c r="G57" i="6"/>
  <c r="G104" i="6"/>
  <c r="G66" i="6"/>
  <c r="G27" i="6"/>
  <c r="G91" i="6"/>
  <c r="G28" i="6"/>
  <c r="G92" i="6"/>
  <c r="G14" i="6"/>
  <c r="G77" i="6"/>
  <c r="G30" i="6"/>
  <c r="G94" i="6"/>
  <c r="G47" i="6"/>
  <c r="G24" i="6"/>
  <c r="G65" i="6"/>
  <c r="G11" i="6"/>
  <c r="G74" i="6"/>
  <c r="G35" i="6"/>
  <c r="G99" i="6"/>
  <c r="G36" i="6"/>
  <c r="G100" i="6"/>
  <c r="G22" i="6"/>
  <c r="G85" i="6"/>
  <c r="G33" i="6"/>
  <c r="G106" i="6"/>
  <c r="G80" i="6"/>
  <c r="G38" i="6"/>
  <c r="G102" i="6"/>
  <c r="G55" i="6"/>
  <c r="G72" i="6"/>
  <c r="G73" i="6"/>
  <c r="G19" i="6"/>
  <c r="G82" i="6"/>
  <c r="G43" i="6"/>
  <c r="G107" i="6"/>
  <c r="G44" i="6"/>
  <c r="G108" i="6"/>
  <c r="G29" i="6"/>
  <c r="G93" i="6"/>
  <c r="G90" i="6"/>
  <c r="G101" i="6"/>
  <c r="G16" i="6"/>
  <c r="G20" i="6"/>
  <c r="G46" i="6"/>
  <c r="G9" i="6"/>
  <c r="G63" i="6"/>
  <c r="G18" i="6"/>
  <c r="G81" i="6"/>
  <c r="G26" i="6"/>
  <c r="G51" i="6"/>
  <c r="G56" i="6"/>
  <c r="G52" i="6"/>
  <c r="G17" i="6"/>
  <c r="G37" i="6"/>
  <c r="G42" i="6"/>
  <c r="G54" i="6"/>
  <c r="G8" i="6"/>
  <c r="G71" i="6"/>
  <c r="G25" i="6"/>
  <c r="G89" i="6"/>
  <c r="G34" i="6"/>
  <c r="G98" i="6"/>
  <c r="G59" i="6"/>
  <c r="G96" i="6"/>
  <c r="G60" i="6"/>
  <c r="G48" i="6"/>
  <c r="G45" i="6"/>
  <c r="G62" i="6"/>
  <c r="G67" i="6"/>
  <c r="G53" i="6"/>
  <c r="C37" i="4"/>
  <c r="G109" i="6"/>
  <c r="G124" i="6"/>
  <c r="G120" i="6"/>
  <c r="G116" i="6"/>
  <c r="G111" i="6"/>
  <c r="G117" i="6"/>
  <c r="G110" i="6"/>
  <c r="G6" i="6"/>
  <c r="G122" i="6"/>
  <c r="G118" i="6"/>
  <c r="G121" i="6"/>
  <c r="G126" i="6"/>
  <c r="G112" i="6"/>
  <c r="G123" i="6"/>
  <c r="G119" i="6"/>
  <c r="G127" i="6"/>
  <c r="G113" i="6"/>
  <c r="G115" i="6"/>
  <c r="G114" i="6"/>
  <c r="D11" i="5"/>
  <c r="F9" i="5"/>
  <c r="C17" i="3"/>
  <c r="B8" i="5" s="1"/>
  <c r="F125" i="6"/>
  <c r="G125" i="6" s="1"/>
  <c r="C25" i="3" l="1"/>
  <c r="B9" i="5"/>
  <c r="C8" i="5"/>
  <c r="D25" i="3"/>
  <c r="D15" i="3"/>
  <c r="E35" i="3" s="1"/>
  <c r="D20" i="3"/>
  <c r="E37" i="3" s="1"/>
  <c r="D10" i="3"/>
  <c r="E32" i="3" s="1"/>
  <c r="D7" i="3"/>
  <c r="E29" i="3" s="1"/>
  <c r="D19" i="3"/>
  <c r="E36" i="3" s="1"/>
  <c r="D22" i="3"/>
  <c r="E39" i="3" s="1"/>
  <c r="D13" i="3"/>
  <c r="E34" i="3" s="1"/>
  <c r="D9" i="3"/>
  <c r="E31" i="3" s="1"/>
  <c r="D23" i="3"/>
  <c r="D21" i="3"/>
  <c r="E38" i="3" s="1"/>
  <c r="D8" i="3"/>
  <c r="E30" i="3" s="1"/>
  <c r="D12" i="3"/>
  <c r="E33" i="3" s="1"/>
  <c r="D17" i="3"/>
  <c r="B11" i="5" l="1"/>
  <c r="C11" i="5" s="1"/>
  <c r="C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200-000001000000}">
      <text>
        <r>
          <rPr>
            <sz val="10"/>
            <color rgb="FF000000"/>
            <rFont val="Arial"/>
            <family val="2"/>
          </rPr>
          <t xml:space="preserve">Kristina M Aquino:
</t>
        </r>
        <r>
          <rPr>
            <sz val="10"/>
            <color rgb="FF000000"/>
            <rFont val="Arial"/>
            <family val="2"/>
          </rPr>
          <t xml:space="preserve">this column should be presented as a percentage number
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family val="2"/>
          </rPr>
          <t xml:space="preserve">Kristina M Aquino:
</t>
        </r>
        <r>
          <rPr>
            <sz val="10"/>
            <color rgb="FF000000"/>
            <rFont val="Arial"/>
            <family val="2"/>
          </rPr>
          <t xml:space="preserve">this column should be presented as a percentage number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300-000001000000}">
      <text>
        <r>
          <rPr>
            <sz val="10"/>
            <color rgb="FF000000"/>
            <rFont val="Arial"/>
            <family val="2"/>
          </rPr>
          <t xml:space="preserve">Kristina M Aquino:
</t>
        </r>
        <r>
          <rPr>
            <sz val="10"/>
            <color rgb="FF000000"/>
            <rFont val="Arial"/>
            <family val="2"/>
          </rPr>
          <t xml:space="preserve">this column should be presented as a percentage number
</t>
        </r>
      </text>
    </comment>
  </commentList>
</comments>
</file>

<file path=xl/sharedStrings.xml><?xml version="1.0" encoding="utf-8"?>
<sst xmlns="http://schemas.openxmlformats.org/spreadsheetml/2006/main" count="357" uniqueCount="260">
  <si>
    <t xml:space="preserve">Domestic  Grants </t>
  </si>
  <si>
    <t>Project/Donor</t>
  </si>
  <si>
    <t>Amount Naira</t>
  </si>
  <si>
    <t>Amount Naira Billion</t>
  </si>
  <si>
    <t>Total Domestic Grants</t>
  </si>
  <si>
    <t xml:space="preserve">Foreign Grants </t>
  </si>
  <si>
    <t xml:space="preserve">Total Foreign Grants </t>
  </si>
  <si>
    <t>NOTES</t>
  </si>
  <si>
    <t xml:space="preserve">All numbers must be rounded to the nearest number </t>
  </si>
  <si>
    <t>All input cells are coloured pink</t>
  </si>
  <si>
    <t>All calculation cells are coloured yellow</t>
  </si>
  <si>
    <t>All linked cells are coloured blue</t>
  </si>
  <si>
    <t>All title cells are coloured green</t>
  </si>
  <si>
    <t>Domestic Loans</t>
  </si>
  <si>
    <t>Project/Institution</t>
  </si>
  <si>
    <t xml:space="preserve">Total Domestic Loans </t>
  </si>
  <si>
    <t>Foreign Loans</t>
  </si>
  <si>
    <t>Project/Insitution</t>
  </si>
  <si>
    <t xml:space="preserve">Total Foreign Loans </t>
  </si>
  <si>
    <t>Where will the money come from?</t>
  </si>
  <si>
    <t>Budget Resource Envelope (Source of Funds)</t>
  </si>
  <si>
    <t>Previous Year Target</t>
  </si>
  <si>
    <t>Previous Year Actual</t>
  </si>
  <si>
    <t>Revenue</t>
  </si>
  <si>
    <t>Internally Generated Revenue</t>
  </si>
  <si>
    <t>Statutory Allocation</t>
  </si>
  <si>
    <t>Value Added Tax</t>
  </si>
  <si>
    <t>Other Statutory Revenue</t>
  </si>
  <si>
    <t>Grant</t>
  </si>
  <si>
    <t>Domestic Grants</t>
  </si>
  <si>
    <t>Foreign Grants</t>
  </si>
  <si>
    <t>Opening Balance</t>
  </si>
  <si>
    <t>Total Revenue, Grant (including Opening Balance)</t>
  </si>
  <si>
    <t>Budget Financing</t>
  </si>
  <si>
    <t xml:space="preserve">Sales of Government Assets </t>
  </si>
  <si>
    <t xml:space="preserve">Other Deficit Financing Items </t>
  </si>
  <si>
    <t>Total Budget Financing</t>
  </si>
  <si>
    <t>Total Budget Revenue and Financing</t>
  </si>
  <si>
    <t>Source of Funds Composition</t>
  </si>
  <si>
    <t xml:space="preserve">Expenditure: Where does the Money go? </t>
  </si>
  <si>
    <t>Expenditure</t>
  </si>
  <si>
    <t>Recurrent Expenditure</t>
  </si>
  <si>
    <t>Personnel Cost</t>
  </si>
  <si>
    <t>Overhead Cost</t>
  </si>
  <si>
    <t xml:space="preserve">Consolidated Revenue Charges </t>
  </si>
  <si>
    <t xml:space="preserve">Transfers </t>
  </si>
  <si>
    <t>Interest Payments</t>
  </si>
  <si>
    <t xml:space="preserve">Other Recurrent Expenditure </t>
  </si>
  <si>
    <t xml:space="preserve">Total Recurrent Expenditure </t>
  </si>
  <si>
    <t xml:space="preserve">Total Capital Expenditure </t>
  </si>
  <si>
    <t xml:space="preserve">Total Expenditure </t>
  </si>
  <si>
    <t>`</t>
  </si>
  <si>
    <t>Amount</t>
  </si>
  <si>
    <t>Consolidated Revenue Charges</t>
  </si>
  <si>
    <t>Transfers</t>
  </si>
  <si>
    <t>Other Recurrent Expenditure</t>
  </si>
  <si>
    <t>Capital Cost</t>
  </si>
  <si>
    <t>Completness Check</t>
  </si>
  <si>
    <t>General Framework</t>
  </si>
  <si>
    <t>Budget Line Item</t>
  </si>
  <si>
    <t xml:space="preserve">Previous Year Budget Target </t>
  </si>
  <si>
    <t>Budget Execution</t>
  </si>
  <si>
    <t>Total Budget Expenditure</t>
  </si>
  <si>
    <t>Total Budget Revenue and Grants</t>
  </si>
  <si>
    <t>Budget Deficit</t>
  </si>
  <si>
    <t>Financing Gap</t>
  </si>
  <si>
    <t>Top Sector/Ministry Allocation</t>
  </si>
  <si>
    <t>Overheads and Other Recurrent</t>
  </si>
  <si>
    <t>Capital Expenditure</t>
  </si>
  <si>
    <t>Total Expenditure</t>
  </si>
  <si>
    <t>Percentage of Total Budgeted Expenditure</t>
  </si>
  <si>
    <t>Other MDA Expenditure</t>
  </si>
  <si>
    <t>Total Budgeted Expenditure</t>
  </si>
  <si>
    <t xml:space="preserve">Project </t>
  </si>
  <si>
    <t>Line Ministry/Agency</t>
  </si>
  <si>
    <t>Location(s)</t>
  </si>
  <si>
    <t>LGA(s)</t>
  </si>
  <si>
    <t xml:space="preserve">Amount </t>
  </si>
  <si>
    <t>Other Capital Projects</t>
  </si>
  <si>
    <t>Total of top 5 Capital Projects</t>
  </si>
  <si>
    <t>Total Capital</t>
  </si>
  <si>
    <t xml:space="preserve">Total Recurrent </t>
  </si>
  <si>
    <t>Revenue Breakdown</t>
  </si>
  <si>
    <t>Expenditure Breakdown</t>
  </si>
  <si>
    <t>Sectoral Allocation</t>
  </si>
  <si>
    <t>Capital Allocation</t>
  </si>
  <si>
    <t>Budget Target</t>
  </si>
  <si>
    <t>% of Total Budgeted Expenditure</t>
  </si>
  <si>
    <t xml:space="preserve">Total (Except Other MDA Expenditure) </t>
  </si>
  <si>
    <t xml:space="preserve">2022 Budget Target </t>
  </si>
  <si>
    <t>How will the Government source the grants?</t>
  </si>
  <si>
    <t xml:space="preserve">How will the Government source the loans? </t>
  </si>
  <si>
    <t>Budget Title:    "Budget of Rural Development, Livelihood Support and Sustained Growth,"</t>
  </si>
  <si>
    <t>CAPITAL GRANTS FROM LGAS TO BENSEMA</t>
  </si>
  <si>
    <t>CURRENT GRANTS FROM OTHER SOURCES TO BENSEMA:Donations by individuals</t>
  </si>
  <si>
    <t>CAPITAL GRANTS: DONATIONS FROM FGN GOC TO BENSEMA</t>
  </si>
  <si>
    <t>CURRENT GRANTS: DONATION FROM STATE GOVT (SUBEB)</t>
  </si>
  <si>
    <t>CAPITAL GRANTS: DONATIONS FROM FGN Owned Companies (SUBEB)</t>
  </si>
  <si>
    <t>CAPITAL GRANTS: DONATIONS FROM FGN GOC (SUBEB)</t>
  </si>
  <si>
    <t>CURRENT GRANTS: DONATIONS FROM OTHER SOURCES LOCAL GOVERNMENT (SUBEB)</t>
  </si>
  <si>
    <t>CURRENT GRANTS: DONATIONS  FROM OTHER SOURCES ;PRIVATE SECTOR COMPANIES (BENDISMEA)</t>
  </si>
  <si>
    <t>CURRENT GRANTS: DONATIONS  FROM OTHER SOURCES PRIVATE SECTOR COMPANIES (BENDISMEA)</t>
  </si>
  <si>
    <t>CURRENT DOMESTIC AID: DONATION BY INDIVIDUALS (BENDISMEA)</t>
  </si>
  <si>
    <t>CAPITAL GRANTS FROM FGN: DONATIONS FROM FROM LG TO  MOC&amp;RD</t>
  </si>
  <si>
    <t xml:space="preserve">CAPITAL GRANTS FROM FGN GOC AGASHA </t>
  </si>
  <si>
    <t>CURRENT GRANTS FROM FGN GOC AGASHA</t>
  </si>
  <si>
    <t>CAPITAL GRANTS FROM OTHER SOURCES:DONATION FROM STATE TO (BDIC)</t>
  </si>
  <si>
    <t>CAPITAL GRANTS FROM OTHER SOURCES:DONATION FROM PRIVATE SECTOR  TO (ADC)</t>
  </si>
  <si>
    <t>CAPITAL GRANTS FROM OTHER SOURCES:DONATION FROM STATE TO (ADC)</t>
  </si>
  <si>
    <t>CURRENT FOREIGN GRANTS ( UNDP) BENSEMA</t>
  </si>
  <si>
    <t>CAPITAL FOREIGN GRANTS ( UNDP) COMM. FOR PEACE AND RECONCILIATION</t>
  </si>
  <si>
    <t xml:space="preserve"> CAPITAL FOREIGN AID:IFAD TO ADC</t>
  </si>
  <si>
    <t>Debt mangement Office - DOMESTIC LOANS/ BORROWINGS FROM FINANCIAL INSTITUTIONS</t>
  </si>
  <si>
    <t>ADMINISTRATION SECTOR:</t>
  </si>
  <si>
    <t>Governor's Office</t>
  </si>
  <si>
    <t>Deputy Governor's Office</t>
  </si>
  <si>
    <t>Office of the Chief of Staff</t>
  </si>
  <si>
    <t>Principal Private Secretary</t>
  </si>
  <si>
    <t>Sustainable Development Goals (SDGs)</t>
  </si>
  <si>
    <t>Benue State Commission for Peace and Reconciliation</t>
  </si>
  <si>
    <t>Benue State Emergency Management Agency (BENSEMA)</t>
  </si>
  <si>
    <t>Public Procurement Commission</t>
  </si>
  <si>
    <t>Benue Investment Promotion Agency</t>
  </si>
  <si>
    <t>Benue State Council on Climate Change</t>
  </si>
  <si>
    <t>Benue State Social Investment Programme</t>
  </si>
  <si>
    <t>Bureau of Archives, Research and Documentation</t>
  </si>
  <si>
    <t>Benue State Aids Control Agency (BENSACA)</t>
  </si>
  <si>
    <t>Muslim Pilgrims Welfare Board (MPWB)</t>
  </si>
  <si>
    <t>Christian Pilgrims Welfare Board (CPWB)</t>
  </si>
  <si>
    <t>Benue State Pension Commission</t>
  </si>
  <si>
    <t>Bureau of Special Projects &amp; Infrastructure</t>
  </si>
  <si>
    <t>Bureau for International Cooperation &amp; Development</t>
  </si>
  <si>
    <t>Bureau of Homeland Security</t>
  </si>
  <si>
    <t xml:space="preserve">Benue State Bureau of Entreprenuership &amp; Wealth Creation </t>
  </si>
  <si>
    <t>Benue State House of Assembly</t>
  </si>
  <si>
    <t>Benue State House of Assembly Service Commission</t>
  </si>
  <si>
    <t>Ministry of Information &amp; Orientation</t>
  </si>
  <si>
    <t>Benue State Television Corporation</t>
  </si>
  <si>
    <t>Radio Benue Corporation</t>
  </si>
  <si>
    <t>Benue Printing and Publishing Corporation (BPPC)</t>
  </si>
  <si>
    <t>Government Printing Department</t>
  </si>
  <si>
    <t>Bureau for Arts, Culture and Tourism</t>
  </si>
  <si>
    <t>Bureau of Internal Affairs and Special Services (BIASS)</t>
  </si>
  <si>
    <t>Office of the Head of Service  (HOS)</t>
  </si>
  <si>
    <t>Bureau of Establishment and Management Services</t>
  </si>
  <si>
    <t>Bureau of Service Welfare</t>
  </si>
  <si>
    <t>Bureau of Manpower Development and Training</t>
  </si>
  <si>
    <t>Benue Public Service Institute</t>
  </si>
  <si>
    <t>Office of the Auditor-General of the State</t>
  </si>
  <si>
    <t>Local Government Audit Department</t>
  </si>
  <si>
    <t>Benue State Civil Service Commission</t>
  </si>
  <si>
    <t>Benue State Independent Electoral Commission (BSIEC)</t>
  </si>
  <si>
    <t>Local Government Service Commission</t>
  </si>
  <si>
    <t>Ministry of Communications and Digital Economy</t>
  </si>
  <si>
    <t>Benue State Digital Infrastructure  &amp; Services Management Enforcement Agency (BENDISMEA)</t>
  </si>
  <si>
    <t>Benue State Digital Infrastructure Company,Plc</t>
  </si>
  <si>
    <t>Office of the Secretary to the State Government (SSG)</t>
  </si>
  <si>
    <t>Bureau of Political - SSG</t>
  </si>
  <si>
    <t>Bureau of Research and Policy Analysis (REPA) - SSG</t>
  </si>
  <si>
    <t>Office of the Secretary to State Government - (EXCO)</t>
  </si>
  <si>
    <t>Liaison Office Lagos</t>
  </si>
  <si>
    <t>Liaison Office Kaduna</t>
  </si>
  <si>
    <t>Liaison Office Abuja/Lodge</t>
  </si>
  <si>
    <t>ECONOMIC SECTOR:</t>
  </si>
  <si>
    <t>Ministry of Agriculture &amp; Food Security</t>
  </si>
  <si>
    <t>Akperan Orshi Polytechnic, Yandev.</t>
  </si>
  <si>
    <t>Bureau of Agricultural Development &amp; Mechanization(BADM)</t>
  </si>
  <si>
    <t>Agricultural Development Company</t>
  </si>
  <si>
    <t>Ministry of Finance</t>
  </si>
  <si>
    <t>Debt Management Office</t>
  </si>
  <si>
    <t>Office of the Accountant-General</t>
  </si>
  <si>
    <t>Benue State Internal Revenue Service (BIRS)</t>
  </si>
  <si>
    <t>Novus Micro Finance Bank Limited</t>
  </si>
  <si>
    <t>Ministry of Science, Technology &amp; Innovation</t>
  </si>
  <si>
    <t>Business and Engineering Skills Training (BEST) Centre</t>
  </si>
  <si>
    <t>Ministry of Power,Renewable Energy and Transport</t>
  </si>
  <si>
    <t>Benue Links Nigeria Limited</t>
  </si>
  <si>
    <t>Ministry of Works, Housing and Urban Development</t>
  </si>
  <si>
    <t>Benue State Budget and Economic Planning Commission</t>
  </si>
  <si>
    <t>Benue State Bureau of Statistics</t>
  </si>
  <si>
    <t>Fiscal Responsibility Commission</t>
  </si>
  <si>
    <t>Ministry of Water Resources, Environment and Climate Change</t>
  </si>
  <si>
    <t>Benue State Water Board</t>
  </si>
  <si>
    <t>Benue State Rural Water Supply and Sanitation Agency (BERWASSA)</t>
  </si>
  <si>
    <t>Benue State Environmental Sanitation Authority</t>
  </si>
  <si>
    <t>Benue State Agro-Climate and Watershed Management Agency</t>
  </si>
  <si>
    <t>Ministry of Marine and Blue Economy</t>
  </si>
  <si>
    <t>Ministry of Cooperatives and Rural Development</t>
  </si>
  <si>
    <t>Benue State Urban Development Board</t>
  </si>
  <si>
    <t>Ministry of Lands, Survey and Solid Minerals</t>
  </si>
  <si>
    <t>Benue State Geographic Information System</t>
  </si>
  <si>
    <t>Bureau for Mines and Solid Minerals</t>
  </si>
  <si>
    <t>Benue Geo-Mining Company Limited</t>
  </si>
  <si>
    <t>Ministry of Industry, Trade and Investment</t>
  </si>
  <si>
    <t>Directorate for Diaspora Linkages and Investment</t>
  </si>
  <si>
    <t>Benue Investment and Property Company Limited</t>
  </si>
  <si>
    <t>LAW &amp; JUSTICE SECTOR:</t>
  </si>
  <si>
    <t>Benue State Judicial Service Commission</t>
  </si>
  <si>
    <t>High Court of Justice</t>
  </si>
  <si>
    <t>Customary Court of Appeal</t>
  </si>
  <si>
    <t>Ministry of Justice and Public Order</t>
  </si>
  <si>
    <t>Citizens Mediation Centre, Makurdi</t>
  </si>
  <si>
    <t>SOCIAL SECTOR:</t>
  </si>
  <si>
    <t>Ministry of Women Affairs and Social Welfare</t>
  </si>
  <si>
    <t>Benue State Rehabilitation Board, Apir</t>
  </si>
  <si>
    <t>Benue State Community and Social Development  Agency</t>
  </si>
  <si>
    <t>Ministry of Education and Knowledge Management</t>
  </si>
  <si>
    <t>Benue State Universal Basic Education Board  (SUBEB)</t>
  </si>
  <si>
    <t>Benue State Library Board</t>
  </si>
  <si>
    <t>State Agency for Mass Education</t>
  </si>
  <si>
    <t>College of Education, Katsina-Ala</t>
  </si>
  <si>
    <t>Benue State Education Quality Assurance &amp; Examinations Board</t>
  </si>
  <si>
    <t>College of Education Oju</t>
  </si>
  <si>
    <t>Benue State Polytechnic, Ugbokolo</t>
  </si>
  <si>
    <t>Akawe Torkula Polytechnic, Makurdi</t>
  </si>
  <si>
    <t xml:space="preserve">Father Moses Oshio Adasu State University (FMOAU), Makurdi   </t>
  </si>
  <si>
    <t>Benue State University College of Health Sciences</t>
  </si>
  <si>
    <t>Benue State University of Agriculture, Science and Technology(BUAST),Ihugh</t>
  </si>
  <si>
    <t>Benue State Teaching Service Board</t>
  </si>
  <si>
    <t>Benue State Science and Technical Education Board</t>
  </si>
  <si>
    <t>Benue State Scholarship Board</t>
  </si>
  <si>
    <t>Ministry of Health and Human Services</t>
  </si>
  <si>
    <t>Benue State Health Insurance Agency</t>
  </si>
  <si>
    <t>Benue State University Teaching Hospital (BSUTH)</t>
  </si>
  <si>
    <t>Benue State Primary Health Care Board</t>
  </si>
  <si>
    <t>Hospital Management Board</t>
  </si>
  <si>
    <t>Benue State College of Health Sciences &amp; Technology,Agasha</t>
  </si>
  <si>
    <t>Ministry of Youth, Sports and Creativity</t>
  </si>
  <si>
    <t>Benue State Sports Council</t>
  </si>
  <si>
    <t>Benue State Sports Marketing and Lottery Board</t>
  </si>
  <si>
    <t>Ministry of Humanitarian Affairs and Disaster Management</t>
  </si>
  <si>
    <t>Bureau of Local Government and Chieftaincy Affairs</t>
  </si>
  <si>
    <t>Total Top Capital Projects 2026</t>
  </si>
  <si>
    <t>Total Capital Projects 2026</t>
  </si>
  <si>
    <t>% share of total top capital projects vs. capital projects  for 2026</t>
  </si>
  <si>
    <t>% share of total top capital projects vs. total budget for 2026</t>
  </si>
  <si>
    <t>Total Budget 2026</t>
  </si>
  <si>
    <t>Top 5 Capital Projects : 2026 Proposed Budget</t>
  </si>
  <si>
    <t>FERTILIZER PROCUREMENT &amp; DISTRIBUTION BY BENUE STATE GOVERNMENT</t>
  </si>
  <si>
    <t xml:space="preserve">PURCHASE OF 100NO. HILUX VAN @ 80M EACH,100NO PRADO JEEP @N100M EACH  </t>
  </si>
  <si>
    <t xml:space="preserve">PURCHASE OF 200NO. HUMMER II BUSES @ N70M EACH </t>
  </si>
  <si>
    <t>CONTRACT FINANCING-CONTRACTOR ARREARS</t>
  </si>
  <si>
    <t>SURFACING AND CONSTRUCTION OF NEW TOWNSHIP ROADS &amp; INTERCHANGE IN MAKURDI, GBOKO, OTUKPO, KATSINA ALA, VANDEIKYA, OJU, AND OTHERS.</t>
  </si>
  <si>
    <t>CONSTRUCTION OF 16NO. ROAD PROJECTS IN MAKURDI TOWNSHIP (15.528KM)</t>
  </si>
  <si>
    <t xml:space="preserve">ACQUISITION OF LAND BY STATE GOVERNMENT, (LAND COMPENSATION) LAND FOR MAKURDI INTERNATIONAL AIRPORT (GBOKO ROAD), EXPORT PROMOTION ZONE (GBOKO ROAD), MAKURDI POWER PLANT (BEHIND INDUSTRIAL LAYOUT), IMMIGRATION QUARTERS ALONG MAKURD-LAFIA ROAD.  URBAN RENEWAL (BEHIND RICE MILLS, WURUKUM), 500 UNITS CIVIL SERVANT HOUSING ESTATE (GBOKO ROAD), IMPLEMENTATION OF SOME LAYOUTS MAKURDI AND OTHER IMPORTANT PROJECTS </t>
  </si>
  <si>
    <t>PURCHASE OF MEDICAL EQUIPMENT, DRUGS AND OTHER MEDICAL CONSUMABLES (USAID, GLOBAL HEALTH FUND) FINAL PAYMENT</t>
  </si>
  <si>
    <t>CONSTRUCTION OF ORGANIC FERTILIZER PLANT</t>
  </si>
  <si>
    <t>PROCUREMENT OF MACHINERIES FOR FOOD BASKET BREWERY FACTORY PROJECT</t>
  </si>
  <si>
    <t>MAKURDI</t>
  </si>
  <si>
    <t>STATE WIDE</t>
  </si>
  <si>
    <t>MAKURDI,GBOKO,OTUKPO</t>
  </si>
  <si>
    <t xml:space="preserve">2026 Budget Target </t>
  </si>
  <si>
    <t>Benue State Budget 2026</t>
  </si>
  <si>
    <t>2026 Percentage of Total Sources of Funds</t>
  </si>
  <si>
    <t>2026  Percentage of Total Sources of Funds</t>
  </si>
  <si>
    <t xml:space="preserve">2026  Percentage of Total Budgeted Expenditure </t>
  </si>
  <si>
    <t>2026 Approved Budget Naira</t>
  </si>
  <si>
    <t>2026 Approved Budget Billion Naira</t>
  </si>
  <si>
    <t>2026 Budget Target</t>
  </si>
  <si>
    <t>Top Capital Projects : 2026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</si>
</sst>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\-??_);_(@_)"/>
    <numFmt numFmtId="165" formatCode="0.0%"/>
    <numFmt numFmtId="166" formatCode="0.0"/>
    <numFmt numFmtId="167" formatCode="#,##0.0"/>
    <numFmt numFmtId="168" formatCode="_-* #,##0.00_-;\-* #,##0.00_-;_-* \-??_-;_-@"/>
  </numFmts>
  <fonts count="26">
    <font>
      <sz val="10"/>
      <color rgb="FF000000"/>
      <name val="Arial"/>
      <charset val="1"/>
    </font>
    <font>
      <b/>
      <sz val="11"/>
      <color rgb="FF000000"/>
      <name val="Nunito"/>
    </font>
    <font>
      <sz val="11"/>
      <color rgb="FF000000"/>
      <name val="Nunito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Nunito"/>
    </font>
    <font>
      <sz val="10"/>
      <color rgb="FF000000"/>
      <name val="Calibri"/>
      <family val="2"/>
    </font>
    <font>
      <sz val="11"/>
      <color rgb="FF000000"/>
      <name val="Overlock"/>
      <charset val="1"/>
    </font>
    <font>
      <b/>
      <sz val="10"/>
      <color rgb="FF000000"/>
      <name val="Nunito"/>
    </font>
    <font>
      <sz val="15"/>
      <color rgb="FF000000"/>
      <name val="Nunito"/>
    </font>
    <font>
      <b/>
      <sz val="12"/>
      <color rgb="FF000000"/>
      <name val="Nunito"/>
    </font>
    <font>
      <sz val="10"/>
      <color rgb="FF000000"/>
      <name val="Overlock"/>
      <charset val="1"/>
    </font>
    <font>
      <sz val="12"/>
      <color rgb="FF000000"/>
      <name val="Overlock"/>
      <charset val="1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4"/>
      <color rgb="FF0B5394"/>
      <name val="Arial"/>
      <family val="2"/>
    </font>
    <font>
      <b/>
      <sz val="11"/>
      <color rgb="FF000000"/>
      <name val="Nunito Regula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6"/>
      <color rgb="FF000000"/>
      <name val="Arial Black"/>
      <family val="2"/>
    </font>
    <font>
      <b/>
      <i/>
      <u/>
      <sz val="11"/>
      <color rgb="FF000000"/>
      <name val="Arial Black"/>
      <family val="2"/>
    </font>
    <font>
      <i/>
      <sz val="11"/>
      <color rgb="FF000000"/>
      <name val="Nunito"/>
    </font>
  </fonts>
  <fills count="8">
    <fill>
      <patternFill patternType="none"/>
    </fill>
    <fill>
      <patternFill patternType="gray125"/>
    </fill>
    <fill>
      <patternFill patternType="solid">
        <fgColor rgb="FFE7B8AF"/>
        <bgColor rgb="FFF4B18B"/>
      </patternFill>
    </fill>
    <fill>
      <patternFill patternType="solid">
        <fgColor rgb="FFB6D7A8"/>
        <bgColor rgb="FFAAD093"/>
      </patternFill>
    </fill>
    <fill>
      <patternFill patternType="solid">
        <fgColor rgb="FFFEF2CB"/>
        <bgColor rgb="FFFFE7B0"/>
      </patternFill>
    </fill>
    <fill>
      <patternFill patternType="solid">
        <fgColor rgb="FFDEEAF6"/>
        <bgColor rgb="FFDDDDDD"/>
      </patternFill>
    </fill>
    <fill>
      <patternFill patternType="darkGray">
        <fgColor rgb="FFA7D08B"/>
        <bgColor rgb="FFAAD093"/>
      </patternFill>
    </fill>
    <fill>
      <patternFill patternType="solid">
        <fgColor rgb="FFE6B8AF"/>
        <bgColor rgb="FFE6B8A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50">
    <xf numFmtId="0" fontId="0" fillId="0" borderId="0" xfId="0"/>
    <xf numFmtId="4" fontId="1" fillId="2" borderId="1" xfId="0" applyNumberFormat="1" applyFont="1" applyFill="1" applyBorder="1" applyAlignment="1"/>
    <xf numFmtId="0" fontId="2" fillId="0" borderId="1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164" fontId="2" fillId="2" borderId="1" xfId="0" applyNumberFormat="1" applyFont="1" applyFill="1" applyBorder="1" applyAlignment="1"/>
    <xf numFmtId="4" fontId="0" fillId="4" borderId="1" xfId="0" applyNumberFormat="1" applyFont="1" applyFill="1" applyBorder="1"/>
    <xf numFmtId="164" fontId="2" fillId="2" borderId="1" xfId="0" applyNumberFormat="1" applyFont="1" applyFill="1" applyBorder="1"/>
    <xf numFmtId="164" fontId="1" fillId="4" borderId="1" xfId="0" applyNumberFormat="1" applyFont="1" applyFill="1" applyBorder="1"/>
    <xf numFmtId="4" fontId="3" fillId="4" borderId="1" xfId="0" applyNumberFormat="1" applyFont="1" applyFill="1" applyBorder="1"/>
    <xf numFmtId="2" fontId="0" fillId="4" borderId="1" xfId="0" applyNumberFormat="1" applyFont="1" applyFill="1" applyBorder="1"/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/>
    <xf numFmtId="2" fontId="3" fillId="4" borderId="1" xfId="0" applyNumberFormat="1" applyFont="1" applyFill="1" applyBorder="1"/>
    <xf numFmtId="0" fontId="3" fillId="0" borderId="2" xfId="0" applyFont="1" applyBorder="1"/>
    <xf numFmtId="0" fontId="2" fillId="0" borderId="3" xfId="0" applyFont="1" applyBorder="1"/>
    <xf numFmtId="4" fontId="2" fillId="2" borderId="3" xfId="0" applyNumberFormat="1" applyFont="1" applyFill="1" applyBorder="1"/>
    <xf numFmtId="0" fontId="4" fillId="4" borderId="3" xfId="0" applyFont="1" applyFill="1" applyBorder="1"/>
    <xf numFmtId="0" fontId="4" fillId="5" borderId="3" xfId="0" applyFont="1" applyFill="1" applyBorder="1"/>
    <xf numFmtId="0" fontId="2" fillId="3" borderId="4" xfId="0" applyFont="1" applyFill="1" applyBorder="1" applyAlignment="1"/>
    <xf numFmtId="4" fontId="5" fillId="5" borderId="1" xfId="0" applyNumberFormat="1" applyFont="1" applyFill="1" applyBorder="1"/>
    <xf numFmtId="0" fontId="2" fillId="3" borderId="1" xfId="0" applyFont="1" applyFill="1" applyBorder="1"/>
    <xf numFmtId="0" fontId="3" fillId="0" borderId="5" xfId="0" applyFont="1" applyBorder="1"/>
    <xf numFmtId="0" fontId="2" fillId="0" borderId="6" xfId="0" applyFont="1" applyBorder="1"/>
    <xf numFmtId="4" fontId="2" fillId="2" borderId="7" xfId="0" applyNumberFormat="1" applyFont="1" applyFill="1" applyBorder="1"/>
    <xf numFmtId="0" fontId="4" fillId="4" borderId="7" xfId="0" applyFont="1" applyFill="1" applyBorder="1"/>
    <xf numFmtId="0" fontId="4" fillId="5" borderId="8" xfId="0" applyFont="1" applyFill="1" applyBorder="1"/>
    <xf numFmtId="0" fontId="2" fillId="3" borderId="1" xfId="0" applyFont="1" applyFill="1" applyBorder="1" applyAlignment="1"/>
    <xf numFmtId="0" fontId="6" fillId="0" borderId="0" xfId="0" applyFont="1"/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Font="1" applyAlignment="1">
      <alignment vertical="top"/>
    </xf>
    <xf numFmtId="165" fontId="2" fillId="4" borderId="1" xfId="0" applyNumberFormat="1" applyFont="1" applyFill="1" applyBorder="1"/>
    <xf numFmtId="164" fontId="2" fillId="0" borderId="1" xfId="0" applyNumberFormat="1" applyFont="1" applyBorder="1"/>
    <xf numFmtId="164" fontId="2" fillId="5" borderId="1" xfId="0" applyNumberFormat="1" applyFont="1" applyFill="1" applyBorder="1"/>
    <xf numFmtId="10" fontId="2" fillId="4" borderId="1" xfId="0" applyNumberFormat="1" applyFont="1" applyFill="1" applyBorder="1"/>
    <xf numFmtId="165" fontId="1" fillId="4" borderId="1" xfId="0" applyNumberFormat="1" applyFont="1" applyFill="1" applyBorder="1"/>
    <xf numFmtId="0" fontId="2" fillId="0" borderId="0" xfId="0" applyFont="1"/>
    <xf numFmtId="0" fontId="2" fillId="0" borderId="6" xfId="0" applyFont="1" applyBorder="1" applyAlignment="1">
      <alignment vertical="top"/>
    </xf>
    <xf numFmtId="0" fontId="1" fillId="6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5" borderId="1" xfId="0" applyFont="1" applyFill="1" applyBorder="1"/>
    <xf numFmtId="165" fontId="2" fillId="5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5" fontId="1" fillId="4" borderId="1" xfId="0" applyNumberFormat="1" applyFont="1" applyFill="1" applyBorder="1" applyAlignment="1">
      <alignment wrapText="1"/>
    </xf>
    <xf numFmtId="3" fontId="2" fillId="0" borderId="1" xfId="0" applyNumberFormat="1" applyFont="1" applyBorder="1"/>
    <xf numFmtId="166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7" fillId="0" borderId="0" xfId="0" applyFont="1" applyAlignment="1"/>
    <xf numFmtId="3" fontId="8" fillId="5" borderId="1" xfId="0" applyNumberFormat="1" applyFont="1" applyFill="1" applyBorder="1" applyAlignment="1">
      <alignment wrapText="1"/>
    </xf>
    <xf numFmtId="0" fontId="2" fillId="0" borderId="1" xfId="0" applyFont="1" applyBorder="1" applyAlignment="1"/>
    <xf numFmtId="0" fontId="1" fillId="0" borderId="1" xfId="0" applyFont="1" applyBorder="1" applyAlignment="1"/>
    <xf numFmtId="164" fontId="8" fillId="4" borderId="1" xfId="0" applyNumberFormat="1" applyFont="1" applyFill="1" applyBorder="1"/>
    <xf numFmtId="0" fontId="1" fillId="0" borderId="0" xfId="0" applyFont="1"/>
    <xf numFmtId="0" fontId="9" fillId="6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left" wrapText="1"/>
    </xf>
    <xf numFmtId="167" fontId="1" fillId="5" borderId="9" xfId="0" applyNumberFormat="1" applyFont="1" applyFill="1" applyBorder="1" applyAlignment="1">
      <alignment wrapText="1"/>
    </xf>
    <xf numFmtId="167" fontId="1" fillId="4" borderId="9" xfId="0" applyNumberFormat="1" applyFont="1" applyFill="1" applyBorder="1" applyAlignment="1">
      <alignment wrapText="1"/>
    </xf>
    <xf numFmtId="165" fontId="2" fillId="4" borderId="9" xfId="0" applyNumberFormat="1" applyFont="1" applyFill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horizontal="left" wrapText="1"/>
    </xf>
    <xf numFmtId="167" fontId="1" fillId="5" borderId="1" xfId="0" applyNumberFormat="1" applyFont="1" applyFill="1" applyBorder="1" applyAlignment="1">
      <alignment wrapText="1"/>
    </xf>
    <xf numFmtId="167" fontId="1" fillId="4" borderId="1" xfId="0" applyNumberFormat="1" applyFont="1" applyFill="1" applyBorder="1" applyAlignment="1">
      <alignment wrapText="1"/>
    </xf>
    <xf numFmtId="167" fontId="1" fillId="5" borderId="10" xfId="0" applyNumberFormat="1" applyFont="1" applyFill="1" applyBorder="1"/>
    <xf numFmtId="167" fontId="1" fillId="4" borderId="11" xfId="0" applyNumberFormat="1" applyFont="1" applyFill="1" applyBorder="1" applyAlignment="1">
      <alignment wrapText="1"/>
    </xf>
    <xf numFmtId="167" fontId="2" fillId="0" borderId="0" xfId="0" applyNumberFormat="1" applyFont="1"/>
    <xf numFmtId="0" fontId="10" fillId="0" borderId="0" xfId="0" applyFont="1"/>
    <xf numFmtId="0" fontId="1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4" fontId="9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5" fontId="1" fillId="4" borderId="12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5" fontId="1" fillId="4" borderId="13" xfId="0" applyNumberFormat="1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/>
    <xf numFmtId="0" fontId="11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/>
    <xf numFmtId="0" fontId="8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0" fontId="14" fillId="0" borderId="0" xfId="0" applyFont="1"/>
    <xf numFmtId="168" fontId="14" fillId="0" borderId="15" xfId="0" applyNumberFormat="1" applyFont="1" applyBorder="1"/>
    <xf numFmtId="168" fontId="14" fillId="0" borderId="0" xfId="0" applyNumberFormat="1" applyFont="1"/>
    <xf numFmtId="49" fontId="15" fillId="0" borderId="0" xfId="0" applyNumberFormat="1" applyFont="1"/>
    <xf numFmtId="0" fontId="15" fillId="0" borderId="0" xfId="0" applyFont="1"/>
    <xf numFmtId="168" fontId="15" fillId="4" borderId="11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3" fontId="8" fillId="2" borderId="16" xfId="0" applyNumberFormat="1" applyFont="1" applyFill="1" applyBorder="1" applyAlignment="1">
      <alignment wrapText="1"/>
    </xf>
    <xf numFmtId="0" fontId="5" fillId="0" borderId="1" xfId="0" applyFont="1" applyBorder="1" applyAlignment="1"/>
    <xf numFmtId="0" fontId="4" fillId="0" borderId="1" xfId="0" applyFont="1" applyBorder="1" applyAlignment="1">
      <alignment vertical="center" wrapText="1"/>
    </xf>
    <xf numFmtId="164" fontId="1" fillId="5" borderId="1" xfId="0" applyNumberFormat="1" applyFont="1" applyFill="1" applyBorder="1" applyAlignment="1">
      <alignment wrapText="1"/>
    </xf>
    <xf numFmtId="10" fontId="1" fillId="4" borderId="17" xfId="0" applyNumberFormat="1" applyFont="1" applyFill="1" applyBorder="1"/>
    <xf numFmtId="0" fontId="4" fillId="0" borderId="0" xfId="0" applyFont="1" applyAlignment="1">
      <alignment vertical="center" wrapText="1"/>
    </xf>
    <xf numFmtId="10" fontId="4" fillId="0" borderId="0" xfId="0" applyNumberFormat="1" applyFont="1"/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wrapText="1"/>
    </xf>
    <xf numFmtId="0" fontId="5" fillId="0" borderId="1" xfId="0" applyFont="1" applyBorder="1"/>
    <xf numFmtId="4" fontId="16" fillId="0" borderId="0" xfId="0" applyNumberFormat="1" applyFont="1" applyAlignment="1">
      <alignment horizontal="right"/>
    </xf>
    <xf numFmtId="0" fontId="5" fillId="0" borderId="5" xfId="0" applyFont="1" applyBorder="1"/>
    <xf numFmtId="0" fontId="17" fillId="0" borderId="0" xfId="0" applyFont="1"/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0" fillId="0" borderId="0" xfId="0" applyFont="1" applyAlignment="1">
      <alignment vertical="center" wrapText="1"/>
    </xf>
    <xf numFmtId="4" fontId="5" fillId="5" borderId="1" xfId="0" applyNumberFormat="1" applyFont="1" applyFill="1" applyBorder="1" applyAlignment="1"/>
    <xf numFmtId="0" fontId="19" fillId="0" borderId="0" xfId="0" applyFont="1" applyAlignment="1"/>
    <xf numFmtId="165" fontId="8" fillId="5" borderId="1" xfId="0" applyNumberFormat="1" applyFont="1" applyFill="1" applyBorder="1" applyAlignment="1">
      <alignment wrapText="1"/>
    </xf>
    <xf numFmtId="165" fontId="1" fillId="4" borderId="18" xfId="0" applyNumberFormat="1" applyFont="1" applyFill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0" xfId="0" applyFont="1" applyBorder="1" applyAlignment="1"/>
    <xf numFmtId="0" fontId="20" fillId="0" borderId="19" xfId="0" applyFont="1" applyBorder="1" applyAlignment="1">
      <alignment vertical="top" wrapText="1"/>
    </xf>
    <xf numFmtId="2" fontId="0" fillId="0" borderId="0" xfId="0" applyNumberFormat="1"/>
    <xf numFmtId="0" fontId="23" fillId="7" borderId="20" xfId="0" applyFont="1" applyFill="1" applyBorder="1" applyAlignment="1">
      <alignment wrapText="1"/>
    </xf>
    <xf numFmtId="0" fontId="2" fillId="7" borderId="20" xfId="0" applyFont="1" applyFill="1" applyBorder="1" applyAlignment="1">
      <alignment wrapText="1"/>
    </xf>
    <xf numFmtId="0" fontId="24" fillId="7" borderId="20" xfId="0" applyFont="1" applyFill="1" applyBorder="1" applyAlignment="1">
      <alignment wrapText="1"/>
    </xf>
    <xf numFmtId="0" fontId="25" fillId="7" borderId="20" xfId="0" applyFont="1" applyFill="1" applyBorder="1" applyAlignment="1">
      <alignment wrapText="1"/>
    </xf>
    <xf numFmtId="43" fontId="6" fillId="0" borderId="0" xfId="1" applyFont="1"/>
    <xf numFmtId="43" fontId="9" fillId="0" borderId="1" xfId="1" applyFont="1" applyBorder="1"/>
    <xf numFmtId="43" fontId="2" fillId="2" borderId="1" xfId="1" applyFont="1" applyFill="1" applyBorder="1" applyAlignment="1">
      <alignment wrapText="1"/>
    </xf>
    <xf numFmtId="43" fontId="0" fillId="0" borderId="0" xfId="1" applyFont="1" applyBorder="1" applyAlignment="1"/>
    <xf numFmtId="43" fontId="1" fillId="4" borderId="12" xfId="1" applyFont="1" applyFill="1" applyBorder="1" applyAlignment="1">
      <alignment wrapText="1"/>
    </xf>
    <xf numFmtId="43" fontId="1" fillId="0" borderId="19" xfId="1" applyFont="1" applyBorder="1" applyAlignment="1">
      <alignment vertical="top" wrapText="1"/>
    </xf>
    <xf numFmtId="43" fontId="9" fillId="0" borderId="0" xfId="1" applyFont="1" applyAlignment="1">
      <alignment vertical="top" wrapText="1"/>
    </xf>
    <xf numFmtId="43" fontId="0" fillId="0" borderId="0" xfId="1" applyFont="1"/>
    <xf numFmtId="43" fontId="9" fillId="0" borderId="0" xfId="1" applyFont="1" applyAlignment="1"/>
    <xf numFmtId="43" fontId="24" fillId="7" borderId="20" xfId="1" applyFont="1" applyFill="1" applyBorder="1" applyAlignment="1">
      <alignment wrapText="1"/>
    </xf>
    <xf numFmtId="43" fontId="2" fillId="4" borderId="1" xfId="1" applyFont="1" applyFill="1" applyBorder="1" applyAlignment="1">
      <alignment wrapText="1"/>
    </xf>
    <xf numFmtId="43" fontId="2" fillId="7" borderId="20" xfId="1" applyFont="1" applyFill="1" applyBorder="1" applyAlignment="1">
      <alignment wrapText="1"/>
    </xf>
    <xf numFmtId="43" fontId="6" fillId="0" borderId="19" xfId="1" applyFont="1" applyBorder="1"/>
    <xf numFmtId="43" fontId="1" fillId="4" borderId="18" xfId="1" applyFont="1" applyFill="1" applyBorder="1" applyAlignment="1">
      <alignment wrapText="1"/>
    </xf>
    <xf numFmtId="43" fontId="5" fillId="5" borderId="14" xfId="1" applyFont="1" applyFill="1" applyBorder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 applyAlignment="1">
      <alignment vertical="top"/>
    </xf>
    <xf numFmtId="43" fontId="0" fillId="0" borderId="1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F8A45"/>
      <rgbColor rgb="FFA7D08B"/>
      <rgbColor rgb="FFC4D9EF"/>
      <rgbColor rgb="FFFFCC2C"/>
      <rgbColor rgb="FFF4B18B"/>
      <rgbColor rgb="FF9DC3E6"/>
      <rgbColor rgb="FFC79400"/>
      <rgbColor rgb="FF5182C3"/>
      <rgbColor rgb="FFB6D7A8"/>
      <rgbColor rgb="FF6EAA46"/>
      <rgbColor rgb="FF6F90D1"/>
      <rgbColor rgb="FF305C9D"/>
      <rgbColor rgb="FFC8C8C8"/>
      <rgbColor rgb="FF818181"/>
      <rgbColor rgb="FF94ABDB"/>
      <rgbColor rgb="FF505A4A"/>
      <rgbColor rgb="FFFEF2CB"/>
      <rgbColor rgb="FFDEEAF6"/>
      <rgbColor rgb="FFAFAFAF"/>
      <rgbColor rgb="FFF19761"/>
      <rgbColor rgb="FF0B5394"/>
      <rgbColor rgb="FFBBCDEA"/>
      <rgbColor rgb="FFFFCE52"/>
      <rgbColor rgb="FFD7D7D7"/>
      <rgbColor rgb="FFFFD966"/>
      <rgbColor rgb="FFA5BEE3"/>
      <rgbColor rgb="FFA1A1A1"/>
      <rgbColor rgb="FFFEBF00"/>
      <rgbColor rgb="FF4472C1"/>
      <rgbColor rgb="FFFFDE8E"/>
      <rgbColor rgb="FF79ACDD"/>
      <rgbColor rgb="FFDDDDDD"/>
      <rgbColor rgb="FFCAE1BE"/>
      <rgbColor rgb="FFFFE7B0"/>
      <rgbColor rgb="FF99CCFF"/>
      <rgbColor rgb="FFE7B8AF"/>
      <rgbColor rgb="FFB7B7B7"/>
      <rgbColor rgb="FFF8CEBA"/>
      <rgbColor rgb="FF3870C8"/>
      <rgbColor rgb="FF5A9AD5"/>
      <rgbColor rgb="FF88BE65"/>
      <rgbColor rgb="FFFFC61A"/>
      <rgbColor rgb="FFDAA400"/>
      <rgbColor rgb="FFEC7C30"/>
      <rgbColor rgb="FF767676"/>
      <rgbColor rgb="FF8B8B8B"/>
      <rgbColor rgb="FF6083CB"/>
      <rgbColor rgb="FF5B8D38"/>
      <rgbColor rgb="FFAAD093"/>
      <rgbColor rgb="FF1A1A1A"/>
      <rgbColor rgb="FF8F5502"/>
      <rgbColor rgb="FFCA651D"/>
      <rgbColor rgb="FF204172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000000"/>
                </a:solidFill>
                <a:latin typeface="Calibri"/>
                <a:ea typeface="Calibri"/>
              </a:rPr>
              <a:t>2026 Budget Revenue and Financing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FB1-4045-A7C8-03D5185672CF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FB1-4045-A7C8-03D5185672CF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FB1-4045-A7C8-03D5185672CF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FB1-4045-A7C8-03D5185672CF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FB1-4045-A7C8-03D5185672CF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3FB1-4045-A7C8-03D5185672CF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3FB1-4045-A7C8-03D5185672CF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3FB1-4045-A7C8-03D5185672CF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3FB1-4045-A7C8-03D5185672CF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3FB1-4045-A7C8-03D5185672CF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3FB1-4045-A7C8-03D518567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'Revenue and Financing Page '!$C$29:$C$39</c:f>
              <c:strCache>
                <c:ptCount val="11"/>
                <c:pt idx="0">
                  <c:v>Internally Generated Revenue</c:v>
                </c:pt>
                <c:pt idx="1">
                  <c:v>Statutory Allocation</c:v>
                </c:pt>
                <c:pt idx="2">
                  <c:v>Value Added Tax</c:v>
                </c:pt>
                <c:pt idx="3">
                  <c:v>Other Statutory Revenue</c:v>
                </c:pt>
                <c:pt idx="4">
                  <c:v>Domestic Grants</c:v>
                </c:pt>
                <c:pt idx="5">
                  <c:v>Foreign Grants</c:v>
                </c:pt>
                <c:pt idx="6">
                  <c:v>Opening Balance</c:v>
                </c:pt>
                <c:pt idx="7">
                  <c:v>Domestic Loans</c:v>
                </c:pt>
                <c:pt idx="8">
                  <c:v>Foreign Loans</c:v>
                </c:pt>
                <c:pt idx="9">
                  <c:v>Sales of Government Assets </c:v>
                </c:pt>
                <c:pt idx="10">
                  <c:v>Other Deficit Financing Items </c:v>
                </c:pt>
              </c:strCache>
            </c:strRef>
          </c:cat>
          <c:val>
            <c:numRef>
              <c:f>'Revenue and Financing Page '!$D$29:$D$39</c:f>
              <c:numCache>
                <c:formatCode>_(* #,##0_);_(* \(#,##0\);_(* \-??_);_(@_)</c:formatCode>
                <c:ptCount val="11"/>
                <c:pt idx="0">
                  <c:v>80715412449.129349</c:v>
                </c:pt>
                <c:pt idx="1">
                  <c:v>83748430559.039993</c:v>
                </c:pt>
                <c:pt idx="2">
                  <c:v>102885099564.98</c:v>
                </c:pt>
                <c:pt idx="3">
                  <c:v>161345434644.16</c:v>
                </c:pt>
                <c:pt idx="4">
                  <c:v>20493911109.029171</c:v>
                </c:pt>
                <c:pt idx="5">
                  <c:v>17769678137.855171</c:v>
                </c:pt>
                <c:pt idx="6">
                  <c:v>0</c:v>
                </c:pt>
                <c:pt idx="7">
                  <c:v>228025771223.077</c:v>
                </c:pt>
                <c:pt idx="8">
                  <c:v>0</c:v>
                </c:pt>
                <c:pt idx="9">
                  <c:v>0</c:v>
                </c:pt>
                <c:pt idx="10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B1-4045-A7C8-03D51856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2327832"/>
        <c:axId val="232327440"/>
      </c:barChart>
      <c:catAx>
        <c:axId val="232327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32327440"/>
        <c:crosses val="autoZero"/>
        <c:auto val="1"/>
        <c:lblAlgn val="ctr"/>
        <c:lblOffset val="100"/>
        <c:noMultiLvlLbl val="1"/>
      </c:catAx>
      <c:valAx>
        <c:axId val="232327440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Naira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32327832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000000"/>
                </a:solidFill>
                <a:latin typeface="Calibri"/>
                <a:ea typeface="Calibri"/>
              </a:rPr>
              <a:t>2026 Budget Revenue and Financing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4048-46A3-91A2-3AB0B85102AB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4048-46A3-91A2-3AB0B85102AB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4048-46A3-91A2-3AB0B85102AB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4048-46A3-91A2-3AB0B85102AB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4048-46A3-91A2-3AB0B85102AB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4048-46A3-91A2-3AB0B85102AB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4048-46A3-91A2-3AB0B85102AB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4048-46A3-91A2-3AB0B85102AB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4048-46A3-91A2-3AB0B85102AB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4048-46A3-91A2-3AB0B85102AB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4048-46A3-91A2-3AB0B85102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'Revenue and Financing Page '!$C$29:$C$39</c:f>
              <c:strCache>
                <c:ptCount val="11"/>
                <c:pt idx="0">
                  <c:v>Internally Generated Revenue</c:v>
                </c:pt>
                <c:pt idx="1">
                  <c:v>Statutory Allocation</c:v>
                </c:pt>
                <c:pt idx="2">
                  <c:v>Value Added Tax</c:v>
                </c:pt>
                <c:pt idx="3">
                  <c:v>Other Statutory Revenue</c:v>
                </c:pt>
                <c:pt idx="4">
                  <c:v>Domestic Grants</c:v>
                </c:pt>
                <c:pt idx="5">
                  <c:v>Foreign Grants</c:v>
                </c:pt>
                <c:pt idx="6">
                  <c:v>Opening Balance</c:v>
                </c:pt>
                <c:pt idx="7">
                  <c:v>Domestic Loans</c:v>
                </c:pt>
                <c:pt idx="8">
                  <c:v>Foreign Loans</c:v>
                </c:pt>
                <c:pt idx="9">
                  <c:v>Sales of Government Assets </c:v>
                </c:pt>
                <c:pt idx="10">
                  <c:v>Other Deficit Financing Items </c:v>
                </c:pt>
              </c:strCache>
            </c:strRef>
          </c:cat>
          <c:val>
            <c:numRef>
              <c:f>'Revenue and Financing Page '!$D$29:$D$39</c:f>
              <c:numCache>
                <c:formatCode>_(* #,##0_);_(* \(#,##0\);_(* \-??_);_(@_)</c:formatCode>
                <c:ptCount val="11"/>
                <c:pt idx="0">
                  <c:v>80715412449.129349</c:v>
                </c:pt>
                <c:pt idx="1">
                  <c:v>83748430559.039993</c:v>
                </c:pt>
                <c:pt idx="2">
                  <c:v>102885099564.98</c:v>
                </c:pt>
                <c:pt idx="3">
                  <c:v>161345434644.16</c:v>
                </c:pt>
                <c:pt idx="4">
                  <c:v>20493911109.029171</c:v>
                </c:pt>
                <c:pt idx="5">
                  <c:v>17769678137.855171</c:v>
                </c:pt>
                <c:pt idx="6">
                  <c:v>0</c:v>
                </c:pt>
                <c:pt idx="7">
                  <c:v>228025771223.077</c:v>
                </c:pt>
                <c:pt idx="8">
                  <c:v>0</c:v>
                </c:pt>
                <c:pt idx="9">
                  <c:v>0</c:v>
                </c:pt>
                <c:pt idx="10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48-46A3-91A2-3AB0B8510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72664848"/>
        <c:axId val="272666024"/>
      </c:barChart>
      <c:catAx>
        <c:axId val="27266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6024"/>
        <c:crosses val="autoZero"/>
        <c:auto val="1"/>
        <c:lblAlgn val="ctr"/>
        <c:lblOffset val="100"/>
        <c:noMultiLvlLbl val="1"/>
      </c:catAx>
      <c:valAx>
        <c:axId val="272666024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Naira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4848"/>
        <c:crosses val="autoZero"/>
        <c:crossBetween val="between"/>
        <c:dispUnits>
          <c:builtInUnit val="billions"/>
          <c:dispUnitsLbl/>
        </c:dispUnits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5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en-US" sz="1500" b="0" strike="noStrike" spc="-1">
                <a:solidFill>
                  <a:srgbClr val="000000"/>
                </a:solidFill>
                <a:latin typeface="Calibri"/>
                <a:ea typeface="Calibri"/>
              </a:rPr>
              <a:t>2026 Budget Revenue and Financing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>
              <a:gsLst>
                <a:gs pos="0">
                  <a:srgbClr val="6082CA"/>
                </a:gs>
                <a:gs pos="100000">
                  <a:srgbClr val="3D6FC9"/>
                </a:gs>
              </a:gsLst>
              <a:lin ang="5400000"/>
            </a:gradFill>
            <a:ln>
              <a:noFill/>
            </a:ln>
          </c:spPr>
          <c:dPt>
            <c:idx val="0"/>
            <c:bubble3D val="0"/>
            <c:spPr>
              <a:solidFill>
                <a:srgbClr val="3A61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97C-44DE-97DE-74F9FE97935D}"/>
              </c:ext>
            </c:extLst>
          </c:dPt>
          <c:dPt>
            <c:idx val="1"/>
            <c:bubble3D val="0"/>
            <c:spPr>
              <a:solidFill>
                <a:srgbClr val="C96A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97C-44DE-97DE-74F9FE97935D}"/>
              </c:ext>
            </c:extLst>
          </c:dPt>
          <c:dPt>
            <c:idx val="2"/>
            <c:bubble3D val="0"/>
            <c:spPr>
              <a:solidFill>
                <a:srgbClr val="8C8C8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97C-44DE-97DE-74F9FE97935D}"/>
              </c:ext>
            </c:extLst>
          </c:dPt>
          <c:dPt>
            <c:idx val="3"/>
            <c:bubble3D val="0"/>
            <c:spPr>
              <a:solidFill>
                <a:srgbClr val="D9A3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97C-44DE-97DE-74F9FE97935D}"/>
              </c:ext>
            </c:extLst>
          </c:dPt>
          <c:dPt>
            <c:idx val="4"/>
            <c:bubble3D val="0"/>
            <c:spPr>
              <a:solidFill>
                <a:srgbClr val="4D84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97C-44DE-97DE-74F9FE97935D}"/>
              </c:ext>
            </c:extLst>
          </c:dPt>
          <c:dPt>
            <c:idx val="5"/>
            <c:bubble3D val="0"/>
            <c:spPr>
              <a:solidFill>
                <a:srgbClr val="5F933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97C-44DE-97DE-74F9FE97935D}"/>
              </c:ext>
            </c:extLst>
          </c:dPt>
          <c:dPt>
            <c:idx val="6"/>
            <c:bubble3D val="0"/>
            <c:spPr>
              <a:solidFill>
                <a:srgbClr val="5780C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97C-44DE-97DE-74F9FE97935D}"/>
              </c:ext>
            </c:extLst>
          </c:dPt>
          <c:dPt>
            <c:idx val="7"/>
            <c:bubble3D val="0"/>
            <c:spPr>
              <a:solidFill>
                <a:srgbClr val="EF8A4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97C-44DE-97DE-74F9FE97935D}"/>
              </c:ext>
            </c:extLst>
          </c:dPt>
          <c:dPt>
            <c:idx val="8"/>
            <c:bubble3D val="0"/>
            <c:spPr>
              <a:solidFill>
                <a:srgbClr val="AEAE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497C-44DE-97DE-74F9FE97935D}"/>
              </c:ext>
            </c:extLst>
          </c:dPt>
          <c:dPt>
            <c:idx val="9"/>
            <c:bubble3D val="0"/>
            <c:spPr>
              <a:solidFill>
                <a:srgbClr val="FFC61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497C-44DE-97DE-74F9FE97935D}"/>
              </c:ext>
            </c:extLst>
          </c:dPt>
          <c:dPt>
            <c:idx val="10"/>
            <c:bubble3D val="0"/>
            <c:spPr>
              <a:solidFill>
                <a:srgbClr val="6BA5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497C-44DE-97DE-74F9FE9793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1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'Revenue and Financing Page '!$C$29:$C$39</c:f>
              <c:strCache>
                <c:ptCount val="11"/>
                <c:pt idx="0">
                  <c:v>Internally Generated Revenue</c:v>
                </c:pt>
                <c:pt idx="1">
                  <c:v>Statutory Allocation</c:v>
                </c:pt>
                <c:pt idx="2">
                  <c:v>Value Added Tax</c:v>
                </c:pt>
                <c:pt idx="3">
                  <c:v>Other Statutory Revenue</c:v>
                </c:pt>
                <c:pt idx="4">
                  <c:v>Domestic Grants</c:v>
                </c:pt>
                <c:pt idx="5">
                  <c:v>Foreign Grants</c:v>
                </c:pt>
                <c:pt idx="6">
                  <c:v>Opening Balance</c:v>
                </c:pt>
                <c:pt idx="7">
                  <c:v>Domestic Loans</c:v>
                </c:pt>
                <c:pt idx="8">
                  <c:v>Foreign Loans</c:v>
                </c:pt>
                <c:pt idx="9">
                  <c:v>Sales of Government Assets </c:v>
                </c:pt>
                <c:pt idx="10">
                  <c:v>Other Deficit Financing Items </c:v>
                </c:pt>
              </c:strCache>
            </c:strRef>
          </c:cat>
          <c:val>
            <c:numRef>
              <c:f>'Revenue and Financing Page '!$E$29:$E$39</c:f>
              <c:numCache>
                <c:formatCode>0.0%</c:formatCode>
                <c:ptCount val="11"/>
                <c:pt idx="0">
                  <c:v>0.11613540626727002</c:v>
                </c:pt>
                <c:pt idx="1">
                  <c:v>0.12049939053895369</c:v>
                </c:pt>
                <c:pt idx="2">
                  <c:v>0.14803372087527955</c:v>
                </c:pt>
                <c:pt idx="3">
                  <c:v>0.2321479508461696</c:v>
                </c:pt>
                <c:pt idx="4">
                  <c:v>2.9487165095668098E-2</c:v>
                </c:pt>
                <c:pt idx="5">
                  <c:v>2.5567468803793458E-2</c:v>
                </c:pt>
                <c:pt idx="6">
                  <c:v>0</c:v>
                </c:pt>
                <c:pt idx="7">
                  <c:v>0.32808932986732536</c:v>
                </c:pt>
                <c:pt idx="8">
                  <c:v>0</c:v>
                </c:pt>
                <c:pt idx="9">
                  <c:v>0</c:v>
                </c:pt>
                <c:pt idx="10">
                  <c:v>3.9567705540286509E-5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97C-44DE-97DE-74F9FE97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2026 Budgeted Expenditure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'Expenditure  Page '!$B$29</c:f>
              <c:strCache>
                <c:ptCount val="1"/>
                <c:pt idx="0">
                  <c:v>Budget Target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D24-4EAE-B475-0820D7E495D3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D24-4EAE-B475-0820D7E495D3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D24-4EAE-B475-0820D7E495D3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D24-4EAE-B475-0820D7E495D3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D24-4EAE-B475-0820D7E495D3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ED24-4EAE-B475-0820D7E495D3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ED24-4EAE-B475-0820D7E495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'Expenditure  Page '!$A$30:$A$36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</c:v>
                </c:pt>
                <c:pt idx="3">
                  <c:v>Transfers</c:v>
                </c:pt>
                <c:pt idx="4">
                  <c:v>Interest Payments</c:v>
                </c:pt>
                <c:pt idx="5">
                  <c:v>Other Recurrent Expenditure</c:v>
                </c:pt>
                <c:pt idx="6">
                  <c:v>Capital Cost</c:v>
                </c:pt>
              </c:strCache>
            </c:strRef>
          </c:cat>
          <c:val>
            <c:numRef>
              <c:f>'Expenditure  Page '!$B$30:$B$36</c:f>
              <c:numCache>
                <c:formatCode>#,##0</c:formatCode>
                <c:ptCount val="7"/>
                <c:pt idx="0">
                  <c:v>128303328734.2453</c:v>
                </c:pt>
                <c:pt idx="1">
                  <c:v>151020030608.94849</c:v>
                </c:pt>
                <c:pt idx="2">
                  <c:v>6143336403.0961971</c:v>
                </c:pt>
                <c:pt idx="3">
                  <c:v>460552887.211487</c:v>
                </c:pt>
                <c:pt idx="4">
                  <c:v>1005579061.03</c:v>
                </c:pt>
                <c:pt idx="5">
                  <c:v>26166046988.788544</c:v>
                </c:pt>
                <c:pt idx="6">
                  <c:v>381912363003.95068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24-4EAE-B475-0820D7E4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272661320"/>
        <c:axId val="330739528"/>
      </c:barChart>
      <c:catAx>
        <c:axId val="27266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330739528"/>
        <c:crossesAt val="0"/>
        <c:auto val="1"/>
        <c:lblAlgn val="ctr"/>
        <c:lblOffset val="100"/>
        <c:noMultiLvlLbl val="1"/>
      </c:catAx>
      <c:valAx>
        <c:axId val="330739528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Amount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1320"/>
        <c:crosses val="autoZero"/>
        <c:crossBetween val="between"/>
        <c:dispUnits>
          <c:builtInUnit val="billions"/>
          <c:dispUnitsLbl/>
        </c:dispUnits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>
                <a:solidFill>
                  <a:schemeClr val="tx1">
                    <a:lumMod val="50000"/>
                    <a:lumOff val="50000"/>
                  </a:schemeClr>
                </a:solidFill>
              </a:rPr>
              <a:t>Expenditure</a:t>
            </a:r>
            <a:r>
              <a:rPr lang="en-US" b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type as % of total 2026 budget</a:t>
            </a:r>
            <a:endParaRPr lang="en-US" b="0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'Expenditure  Page '!$C$29</c:f>
              <c:strCache>
                <c:ptCount val="1"/>
                <c:pt idx="0">
                  <c:v>% of Total Budgeted Expenditure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'Expenditure  Page '!$A$30:$A$36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</c:v>
                </c:pt>
                <c:pt idx="3">
                  <c:v>Transfers</c:v>
                </c:pt>
                <c:pt idx="4">
                  <c:v>Interest Payments</c:v>
                </c:pt>
                <c:pt idx="5">
                  <c:v>Other Recurrent Expenditure</c:v>
                </c:pt>
                <c:pt idx="6">
                  <c:v>Capital Cost</c:v>
                </c:pt>
              </c:strCache>
            </c:strRef>
          </c:cat>
          <c:val>
            <c:numRef>
              <c:f>'Expenditure  Page '!$C$30:$C$36</c:f>
              <c:numCache>
                <c:formatCode>0.0%</c:formatCode>
                <c:ptCount val="7"/>
                <c:pt idx="0">
                  <c:v>0.18460612113437083</c:v>
                </c:pt>
                <c:pt idx="1">
                  <c:v>0.21729149461163375</c:v>
                </c:pt>
                <c:pt idx="2">
                  <c:v>8.8391900302775689E-3</c:v>
                </c:pt>
                <c:pt idx="3">
                  <c:v>6.6265531006955993E-4</c:v>
                </c:pt>
                <c:pt idx="4">
                  <c:v>1.4468529521568299E-3</c:v>
                </c:pt>
                <c:pt idx="5">
                  <c:v>3.7648379723843106E-2</c:v>
                </c:pt>
                <c:pt idx="6">
                  <c:v>0.54950530623764826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1-4091-9D82-43027D937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754155730533702"/>
          <c:y val="0.16218285214348199"/>
          <c:w val="0.31912510936132998"/>
          <c:h val="0.8097779965004380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  <a:ea typeface="Calibri"/>
              </a:rPr>
              <a:t>2026 Budget General Framework
Billion Naira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'General Framework '!$C$6</c:f>
              <c:strCache>
                <c:ptCount val="1"/>
                <c:pt idx="0">
                  <c:v>2026 Approved Budget Billion Naira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B25C-4279-9787-CB4F0986D45E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B25C-4279-9787-CB4F0986D45E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B25C-4279-9787-CB4F0986D45E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B25C-4279-9787-CB4F0986D45E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B25C-4279-9787-CB4F0986D4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strike="noStrike" spc="-1">
                    <a:solidFill>
                      <a:schemeClr val="bg1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'General Framework '!$A$7:$A$11</c:f>
              <c:strCache>
                <c:ptCount val="5"/>
                <c:pt idx="0">
                  <c:v>Total Budget Expenditure</c:v>
                </c:pt>
                <c:pt idx="1">
                  <c:v>Total Budget Revenue and Grants</c:v>
                </c:pt>
                <c:pt idx="2">
                  <c:v>Budget Deficit</c:v>
                </c:pt>
                <c:pt idx="3">
                  <c:v>Total Budget Financing</c:v>
                </c:pt>
                <c:pt idx="4">
                  <c:v>Financing Gap</c:v>
                </c:pt>
              </c:strCache>
            </c:strRef>
          </c:cat>
          <c:val>
            <c:numRef>
              <c:f>'General Framework '!$C$7:$C$11</c:f>
              <c:numCache>
                <c:formatCode>#,##0.0</c:formatCode>
                <c:ptCount val="5"/>
                <c:pt idx="0">
                  <c:v>695.01123768727075</c:v>
                </c:pt>
                <c:pt idx="1">
                  <c:v>466.95796646419365</c:v>
                </c:pt>
                <c:pt idx="2">
                  <c:v>228.05327122307708</c:v>
                </c:pt>
                <c:pt idx="3">
                  <c:v>228.05327122307699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5C-4279-9787-CB4F0986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330738744"/>
        <c:axId val="330736392"/>
      </c:barChart>
      <c:catAx>
        <c:axId val="330738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330736392"/>
        <c:crosses val="autoZero"/>
        <c:auto val="1"/>
        <c:lblAlgn val="ctr"/>
        <c:lblOffset val="100"/>
        <c:noMultiLvlLbl val="1"/>
      </c:catAx>
      <c:valAx>
        <c:axId val="330736392"/>
        <c:scaling>
          <c:orientation val="minMax"/>
        </c:scaling>
        <c:delete val="0"/>
        <c:axPos val="l"/>
        <c:majorGridlines>
          <c:spPr>
            <a:ln w="648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330738744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2026 MDA Budgeted Expenditure Allocation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72440944881898E-2"/>
          <c:y val="0.130088124213177"/>
          <c:w val="0.85335433070866096"/>
          <c:h val="0.60688208140998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'Sectoral Allocations'!$B$5</c:f>
              <c:strCache>
                <c:ptCount val="1"/>
                <c:pt idx="0">
                  <c:v> Personnel Cost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Allocations'!$B$6:$B$124</c:f>
              <c:numCache>
                <c:formatCode>_(* #,##0.00_);_(* \(#,##0.00\);_(* "-"??_);_(@_)</c:formatCode>
                <c:ptCount val="119"/>
                <c:pt idx="1">
                  <c:v>337925550</c:v>
                </c:pt>
                <c:pt idx="2">
                  <c:v>16245611.24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12233000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168361865.53999999</c:v>
                </c:pt>
                <c:pt idx="12">
                  <c:v>35465107.158919446</c:v>
                </c:pt>
                <c:pt idx="13">
                  <c:v>0</c:v>
                </c:pt>
                <c:pt idx="14">
                  <c:v>7913550</c:v>
                </c:pt>
                <c:pt idx="15">
                  <c:v>5000000</c:v>
                </c:pt>
                <c:pt idx="16">
                  <c:v>7859722360.0002003</c:v>
                </c:pt>
                <c:pt idx="17">
                  <c:v>5000000</c:v>
                </c:pt>
                <c:pt idx="18">
                  <c:v>850000000</c:v>
                </c:pt>
                <c:pt idx="19">
                  <c:v>0</c:v>
                </c:pt>
                <c:pt idx="20">
                  <c:v>13367210.782301208</c:v>
                </c:pt>
                <c:pt idx="21">
                  <c:v>817926040.36000001</c:v>
                </c:pt>
                <c:pt idx="22">
                  <c:v>346546382.95999998</c:v>
                </c:pt>
                <c:pt idx="23">
                  <c:v>449780550</c:v>
                </c:pt>
                <c:pt idx="24">
                  <c:v>60726943.399999999</c:v>
                </c:pt>
                <c:pt idx="25">
                  <c:v>426075878.74000001</c:v>
                </c:pt>
                <c:pt idx="26">
                  <c:v>155300000</c:v>
                </c:pt>
                <c:pt idx="27">
                  <c:v>12094733.916893205</c:v>
                </c:pt>
                <c:pt idx="28">
                  <c:v>180005542.78</c:v>
                </c:pt>
                <c:pt idx="29">
                  <c:v>122222491</c:v>
                </c:pt>
                <c:pt idx="30">
                  <c:v>768248948.50666666</c:v>
                </c:pt>
                <c:pt idx="31">
                  <c:v>510615159.88</c:v>
                </c:pt>
                <c:pt idx="32">
                  <c:v>0</c:v>
                </c:pt>
                <c:pt idx="33">
                  <c:v>20938604.586612776</c:v>
                </c:pt>
                <c:pt idx="34">
                  <c:v>0</c:v>
                </c:pt>
                <c:pt idx="35">
                  <c:v>228853976.98666668</c:v>
                </c:pt>
                <c:pt idx="36">
                  <c:v>71971402.750903189</c:v>
                </c:pt>
                <c:pt idx="37">
                  <c:v>5871315.5199999996</c:v>
                </c:pt>
                <c:pt idx="38">
                  <c:v>661022537.44000006</c:v>
                </c:pt>
                <c:pt idx="39">
                  <c:v>43386948</c:v>
                </c:pt>
                <c:pt idx="40">
                  <c:v>0</c:v>
                </c:pt>
                <c:pt idx="41">
                  <c:v>450080121.75999999</c:v>
                </c:pt>
                <c:pt idx="42">
                  <c:v>620130584.54532003</c:v>
                </c:pt>
                <c:pt idx="43">
                  <c:v>2754934792.5900002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984286130.39999998</c:v>
                </c:pt>
                <c:pt idx="52">
                  <c:v>1701194680.49</c:v>
                </c:pt>
                <c:pt idx="53">
                  <c:v>400000000</c:v>
                </c:pt>
                <c:pt idx="54">
                  <c:v>113694327.944553</c:v>
                </c:pt>
                <c:pt idx="55">
                  <c:v>196204618.94999999</c:v>
                </c:pt>
                <c:pt idx="56">
                  <c:v>14481346231.09458</c:v>
                </c:pt>
                <c:pt idx="57">
                  <c:v>379177000.13999999</c:v>
                </c:pt>
                <c:pt idx="58">
                  <c:v>868467760.03999996</c:v>
                </c:pt>
                <c:pt idx="59">
                  <c:v>196532666.95039999</c:v>
                </c:pt>
                <c:pt idx="60">
                  <c:v>139065333</c:v>
                </c:pt>
                <c:pt idx="61">
                  <c:v>0</c:v>
                </c:pt>
                <c:pt idx="62">
                  <c:v>0</c:v>
                </c:pt>
                <c:pt idx="63">
                  <c:v>658068258.03999996</c:v>
                </c:pt>
                <c:pt idx="64">
                  <c:v>270457845.65999997</c:v>
                </c:pt>
                <c:pt idx="65">
                  <c:v>161621571.47999999</c:v>
                </c:pt>
                <c:pt idx="66">
                  <c:v>42525059.677783005</c:v>
                </c:pt>
                <c:pt idx="67">
                  <c:v>66726891.839999996</c:v>
                </c:pt>
                <c:pt idx="68">
                  <c:v>292243495.24000001</c:v>
                </c:pt>
                <c:pt idx="69">
                  <c:v>137397139.02000001</c:v>
                </c:pt>
                <c:pt idx="70">
                  <c:v>43019329.020178899</c:v>
                </c:pt>
                <c:pt idx="71">
                  <c:v>140172309.96000001</c:v>
                </c:pt>
                <c:pt idx="72">
                  <c:v>5000000</c:v>
                </c:pt>
                <c:pt idx="73">
                  <c:v>30000000</c:v>
                </c:pt>
                <c:pt idx="74">
                  <c:v>284608445</c:v>
                </c:pt>
                <c:pt idx="75">
                  <c:v>65219750</c:v>
                </c:pt>
                <c:pt idx="76">
                  <c:v>242128040</c:v>
                </c:pt>
                <c:pt idx="77">
                  <c:v>130210456</c:v>
                </c:pt>
                <c:pt idx="78">
                  <c:v>51920000</c:v>
                </c:pt>
                <c:pt idx="79">
                  <c:v>68350000</c:v>
                </c:pt>
                <c:pt idx="80">
                  <c:v>274813780</c:v>
                </c:pt>
                <c:pt idx="81">
                  <c:v>0</c:v>
                </c:pt>
                <c:pt idx="82">
                  <c:v>248445639.41999999</c:v>
                </c:pt>
                <c:pt idx="84">
                  <c:v>469715458.44</c:v>
                </c:pt>
                <c:pt idx="85">
                  <c:v>4775470055.3900003</c:v>
                </c:pt>
                <c:pt idx="86">
                  <c:v>537208265.5</c:v>
                </c:pt>
                <c:pt idx="87">
                  <c:v>306999600</c:v>
                </c:pt>
                <c:pt idx="88">
                  <c:v>0</c:v>
                </c:pt>
                <c:pt idx="90">
                  <c:v>210128203.27000001</c:v>
                </c:pt>
                <c:pt idx="91">
                  <c:v>21278590.413066398</c:v>
                </c:pt>
                <c:pt idx="92">
                  <c:v>250508500</c:v>
                </c:pt>
                <c:pt idx="93">
                  <c:v>364566823.75999999</c:v>
                </c:pt>
                <c:pt idx="94">
                  <c:v>37253180758.580093</c:v>
                </c:pt>
                <c:pt idx="95">
                  <c:v>26156921.014240392</c:v>
                </c:pt>
                <c:pt idx="96">
                  <c:v>245194698.06999999</c:v>
                </c:pt>
                <c:pt idx="97">
                  <c:v>1877400600</c:v>
                </c:pt>
                <c:pt idx="98">
                  <c:v>192500000</c:v>
                </c:pt>
                <c:pt idx="99">
                  <c:v>1870560350</c:v>
                </c:pt>
                <c:pt idx="100">
                  <c:v>1411689350</c:v>
                </c:pt>
                <c:pt idx="101">
                  <c:v>1841000000</c:v>
                </c:pt>
                <c:pt idx="102">
                  <c:v>8905682626.3600006</c:v>
                </c:pt>
                <c:pt idx="103">
                  <c:v>2995985365.7500005</c:v>
                </c:pt>
                <c:pt idx="104">
                  <c:v>3548887499</c:v>
                </c:pt>
                <c:pt idx="105">
                  <c:v>8989844175.6200008</c:v>
                </c:pt>
                <c:pt idx="106">
                  <c:v>1256929271.4300001</c:v>
                </c:pt>
                <c:pt idx="107">
                  <c:v>18222859.202606387</c:v>
                </c:pt>
                <c:pt idx="108">
                  <c:v>1085000000</c:v>
                </c:pt>
                <c:pt idx="109">
                  <c:v>658638571.28953004</c:v>
                </c:pt>
                <c:pt idx="110">
                  <c:v>10327528780.77</c:v>
                </c:pt>
                <c:pt idx="111">
                  <c:v>15031383</c:v>
                </c:pt>
                <c:pt idx="112">
                  <c:v>3240000000</c:v>
                </c:pt>
                <c:pt idx="113">
                  <c:v>350000000</c:v>
                </c:pt>
                <c:pt idx="114">
                  <c:v>117131616</c:v>
                </c:pt>
                <c:pt idx="115">
                  <c:v>192689617.05000001</c:v>
                </c:pt>
                <c:pt idx="116">
                  <c:v>25850485.440000001</c:v>
                </c:pt>
                <c:pt idx="117">
                  <c:v>20000000</c:v>
                </c:pt>
                <c:pt idx="118">
                  <c:v>354820742.18000001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0-4BAE-8813-96A76528174F}"/>
            </c:ext>
          </c:extLst>
        </c:ser>
        <c:ser>
          <c:idx val="1"/>
          <c:order val="1"/>
          <c:tx>
            <c:strRef>
              <c:f>'Sectoral Allocations'!$C$5</c:f>
              <c:strCache>
                <c:ptCount val="1"/>
                <c:pt idx="0">
                  <c:v> Overheads and Other Recurrent 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Allocations'!$C$6:$C$124</c:f>
              <c:numCache>
                <c:formatCode>_(* #,##0.00_);_(* \(#,##0.00\);_(* "-"??_);_(@_)</c:formatCode>
                <c:ptCount val="119"/>
                <c:pt idx="1">
                  <c:v>4963424904.5176353</c:v>
                </c:pt>
                <c:pt idx="2">
                  <c:v>264538316.63</c:v>
                </c:pt>
                <c:pt idx="3">
                  <c:v>173000000</c:v>
                </c:pt>
                <c:pt idx="4">
                  <c:v>92000000</c:v>
                </c:pt>
                <c:pt idx="5">
                  <c:v>84632409.004173711</c:v>
                </c:pt>
                <c:pt idx="6">
                  <c:v>168714033.32983267</c:v>
                </c:pt>
                <c:pt idx="7">
                  <c:v>6127991562.0879107</c:v>
                </c:pt>
                <c:pt idx="8">
                  <c:v>73932375.804148942</c:v>
                </c:pt>
                <c:pt idx="9">
                  <c:v>878196160.38999999</c:v>
                </c:pt>
                <c:pt idx="10">
                  <c:v>225190332.44271079</c:v>
                </c:pt>
                <c:pt idx="11">
                  <c:v>2247610670.0599999</c:v>
                </c:pt>
                <c:pt idx="12">
                  <c:v>3688927.5343768951</c:v>
                </c:pt>
                <c:pt idx="13">
                  <c:v>62453112.473972999</c:v>
                </c:pt>
                <c:pt idx="14">
                  <c:v>4348000</c:v>
                </c:pt>
                <c:pt idx="15">
                  <c:v>3599999.9999999995</c:v>
                </c:pt>
                <c:pt idx="16">
                  <c:v>30856899.610000003</c:v>
                </c:pt>
                <c:pt idx="17">
                  <c:v>49075000</c:v>
                </c:pt>
                <c:pt idx="18">
                  <c:v>1788305964.3399999</c:v>
                </c:pt>
                <c:pt idx="19">
                  <c:v>293663574.67999995</c:v>
                </c:pt>
                <c:pt idx="20">
                  <c:v>217052724.33799651</c:v>
                </c:pt>
                <c:pt idx="21">
                  <c:v>19108960305.127491</c:v>
                </c:pt>
                <c:pt idx="22">
                  <c:v>161242829.99000001</c:v>
                </c:pt>
                <c:pt idx="23">
                  <c:v>1221007030</c:v>
                </c:pt>
                <c:pt idx="24">
                  <c:v>52671398.007819094</c:v>
                </c:pt>
                <c:pt idx="25">
                  <c:v>24569143.406076219</c:v>
                </c:pt>
                <c:pt idx="26">
                  <c:v>10700000</c:v>
                </c:pt>
                <c:pt idx="27">
                  <c:v>6860304.3341202438</c:v>
                </c:pt>
                <c:pt idx="28">
                  <c:v>124765002.29004088</c:v>
                </c:pt>
                <c:pt idx="29">
                  <c:v>40437362700.970009</c:v>
                </c:pt>
                <c:pt idx="30">
                  <c:v>22204370.763704479</c:v>
                </c:pt>
                <c:pt idx="31">
                  <c:v>161440700.87000006</c:v>
                </c:pt>
                <c:pt idx="32">
                  <c:v>153695306.82926175</c:v>
                </c:pt>
                <c:pt idx="33">
                  <c:v>98161396.143279776</c:v>
                </c:pt>
                <c:pt idx="34">
                  <c:v>414254221.52000004</c:v>
                </c:pt>
                <c:pt idx="35">
                  <c:v>13418573.36157028</c:v>
                </c:pt>
                <c:pt idx="36">
                  <c:v>3615240.5677995714</c:v>
                </c:pt>
                <c:pt idx="37">
                  <c:v>10881315.439999998</c:v>
                </c:pt>
                <c:pt idx="38">
                  <c:v>164090406.70999998</c:v>
                </c:pt>
                <c:pt idx="39">
                  <c:v>10228109</c:v>
                </c:pt>
                <c:pt idx="40">
                  <c:v>324893648.38646907</c:v>
                </c:pt>
                <c:pt idx="41">
                  <c:v>68325038.72026062</c:v>
                </c:pt>
                <c:pt idx="42">
                  <c:v>185464866.80000001</c:v>
                </c:pt>
                <c:pt idx="43">
                  <c:v>6255714470.8132153</c:v>
                </c:pt>
                <c:pt idx="44">
                  <c:v>12620737.287775412</c:v>
                </c:pt>
                <c:pt idx="45">
                  <c:v>1630301.8828933383</c:v>
                </c:pt>
                <c:pt idx="46">
                  <c:v>23500000</c:v>
                </c:pt>
                <c:pt idx="47">
                  <c:v>13558454.513878953</c:v>
                </c:pt>
                <c:pt idx="48">
                  <c:v>15641017.453321492</c:v>
                </c:pt>
                <c:pt idx="49">
                  <c:v>51473230.239999965</c:v>
                </c:pt>
                <c:pt idx="51">
                  <c:v>118023516.09999998</c:v>
                </c:pt>
                <c:pt idx="52">
                  <c:v>262105903.72999999</c:v>
                </c:pt>
                <c:pt idx="53">
                  <c:v>243350313.50000003</c:v>
                </c:pt>
                <c:pt idx="54">
                  <c:v>1415957180</c:v>
                </c:pt>
                <c:pt idx="55">
                  <c:v>16383903538.206451</c:v>
                </c:pt>
                <c:pt idx="56">
                  <c:v>20795148047.574539</c:v>
                </c:pt>
                <c:pt idx="57">
                  <c:v>192961854.69999996</c:v>
                </c:pt>
                <c:pt idx="58">
                  <c:v>3039557926.809999</c:v>
                </c:pt>
                <c:pt idx="59">
                  <c:v>2706746002.3920002</c:v>
                </c:pt>
                <c:pt idx="60">
                  <c:v>201710000</c:v>
                </c:pt>
                <c:pt idx="61">
                  <c:v>3156621.1149453674</c:v>
                </c:pt>
                <c:pt idx="62">
                  <c:v>318072127.52664423</c:v>
                </c:pt>
                <c:pt idx="63">
                  <c:v>4113686794.96</c:v>
                </c:pt>
                <c:pt idx="64">
                  <c:v>73317743.518399879</c:v>
                </c:pt>
                <c:pt idx="65">
                  <c:v>325705128</c:v>
                </c:pt>
                <c:pt idx="66">
                  <c:v>21320725.291049406</c:v>
                </c:pt>
                <c:pt idx="67">
                  <c:v>14949868.27547833</c:v>
                </c:pt>
                <c:pt idx="68">
                  <c:v>290280577.0546158</c:v>
                </c:pt>
                <c:pt idx="69">
                  <c:v>40454296.866356812</c:v>
                </c:pt>
                <c:pt idx="70">
                  <c:v>35961397.170000002</c:v>
                </c:pt>
                <c:pt idx="71">
                  <c:v>124240000</c:v>
                </c:pt>
                <c:pt idx="72">
                  <c:v>660700000</c:v>
                </c:pt>
                <c:pt idx="73">
                  <c:v>352815224</c:v>
                </c:pt>
                <c:pt idx="74">
                  <c:v>100486432.16431044</c:v>
                </c:pt>
                <c:pt idx="75">
                  <c:v>121121192.33969355</c:v>
                </c:pt>
                <c:pt idx="76">
                  <c:v>41809010</c:v>
                </c:pt>
                <c:pt idx="77">
                  <c:v>169901415.69999999</c:v>
                </c:pt>
                <c:pt idx="78">
                  <c:v>62967300</c:v>
                </c:pt>
                <c:pt idx="79">
                  <c:v>66990350</c:v>
                </c:pt>
                <c:pt idx="80">
                  <c:v>942765260.2392931</c:v>
                </c:pt>
                <c:pt idx="81">
                  <c:v>74623363.45789054</c:v>
                </c:pt>
                <c:pt idx="82">
                  <c:v>513606982.13999999</c:v>
                </c:pt>
                <c:pt idx="84">
                  <c:v>220172189.21000001</c:v>
                </c:pt>
                <c:pt idx="85">
                  <c:v>3411422021.21</c:v>
                </c:pt>
                <c:pt idx="86">
                  <c:v>1552105808.8800001</c:v>
                </c:pt>
                <c:pt idx="87">
                  <c:v>7076376579.1987247</c:v>
                </c:pt>
                <c:pt idx="88">
                  <c:v>11355000</c:v>
                </c:pt>
                <c:pt idx="90">
                  <c:v>228842971.69951153</c:v>
                </c:pt>
                <c:pt idx="91">
                  <c:v>153714126.08015665</c:v>
                </c:pt>
                <c:pt idx="92">
                  <c:v>362978185.70999986</c:v>
                </c:pt>
                <c:pt idx="93">
                  <c:v>194645570.87</c:v>
                </c:pt>
                <c:pt idx="94">
                  <c:v>6716765603.7116776</c:v>
                </c:pt>
                <c:pt idx="95">
                  <c:v>3737722.9745255066</c:v>
                </c:pt>
                <c:pt idx="96">
                  <c:v>18757067.789999999</c:v>
                </c:pt>
                <c:pt idx="97">
                  <c:v>271280520</c:v>
                </c:pt>
                <c:pt idx="98">
                  <c:v>1698793458.0066562</c:v>
                </c:pt>
                <c:pt idx="99">
                  <c:v>148820960.74743173</c:v>
                </c:pt>
                <c:pt idx="100">
                  <c:v>522346605</c:v>
                </c:pt>
                <c:pt idx="101">
                  <c:v>284620401.5</c:v>
                </c:pt>
                <c:pt idx="102">
                  <c:v>3557662282</c:v>
                </c:pt>
                <c:pt idx="103">
                  <c:v>804807011.19000006</c:v>
                </c:pt>
                <c:pt idx="104">
                  <c:v>4029933333</c:v>
                </c:pt>
                <c:pt idx="105">
                  <c:v>55830695.790000007</c:v>
                </c:pt>
                <c:pt idx="106">
                  <c:v>38872623.168250486</c:v>
                </c:pt>
                <c:pt idx="107">
                  <c:v>53283578.097840622</c:v>
                </c:pt>
                <c:pt idx="108">
                  <c:v>429678059.11999995</c:v>
                </c:pt>
                <c:pt idx="109">
                  <c:v>408008538.22595155</c:v>
                </c:pt>
                <c:pt idx="110">
                  <c:v>3468842599.2494755</c:v>
                </c:pt>
                <c:pt idx="111">
                  <c:v>87924008</c:v>
                </c:pt>
                <c:pt idx="112">
                  <c:v>36481739.548864387</c:v>
                </c:pt>
                <c:pt idx="113">
                  <c:v>414515000</c:v>
                </c:pt>
                <c:pt idx="114">
                  <c:v>148345276.30603904</c:v>
                </c:pt>
                <c:pt idx="115">
                  <c:v>801055802.98000002</c:v>
                </c:pt>
                <c:pt idx="116">
                  <c:v>5776889.2399999984</c:v>
                </c:pt>
                <c:pt idx="117">
                  <c:v>119858085.97</c:v>
                </c:pt>
                <c:pt idx="118">
                  <c:v>580978050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0-4BAE-8813-96A76528174F}"/>
            </c:ext>
          </c:extLst>
        </c:ser>
        <c:ser>
          <c:idx val="2"/>
          <c:order val="2"/>
          <c:tx>
            <c:strRef>
              <c:f>'Sectoral Allocations'!$E$5</c:f>
              <c:strCache>
                <c:ptCount val="1"/>
                <c:pt idx="0">
                  <c:v> Capital Expenditure 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Allocations'!$E$6:$E$124</c:f>
              <c:numCache>
                <c:formatCode>_(* #,##0.00_);_(* \(#,##0.00\);_(* "-"??_);_(@_)</c:formatCode>
                <c:ptCount val="119"/>
                <c:pt idx="1">
                  <c:v>2444656595.9700003</c:v>
                </c:pt>
                <c:pt idx="2">
                  <c:v>21938033</c:v>
                </c:pt>
                <c:pt idx="3">
                  <c:v>95000000.00390625</c:v>
                </c:pt>
                <c:pt idx="4">
                  <c:v>99000000</c:v>
                </c:pt>
                <c:pt idx="5">
                  <c:v>455892027.86000001</c:v>
                </c:pt>
                <c:pt idx="6">
                  <c:v>958466848.46627307</c:v>
                </c:pt>
                <c:pt idx="7">
                  <c:v>2390176215.5574207</c:v>
                </c:pt>
                <c:pt idx="8">
                  <c:v>150190278.50122002</c:v>
                </c:pt>
                <c:pt idx="9">
                  <c:v>2114981621.8100002</c:v>
                </c:pt>
                <c:pt idx="10">
                  <c:v>1882617617.9946196</c:v>
                </c:pt>
                <c:pt idx="11">
                  <c:v>189824396.1797753</c:v>
                </c:pt>
                <c:pt idx="12">
                  <c:v>1843782.7239212124</c:v>
                </c:pt>
                <c:pt idx="13">
                  <c:v>34065269.726026997</c:v>
                </c:pt>
                <c:pt idx="14">
                  <c:v>0</c:v>
                </c:pt>
                <c:pt idx="15">
                  <c:v>10986306.962211477</c:v>
                </c:pt>
                <c:pt idx="16">
                  <c:v>11014543.18</c:v>
                </c:pt>
                <c:pt idx="17">
                  <c:v>27981867884.358509</c:v>
                </c:pt>
                <c:pt idx="18">
                  <c:v>30448476.940000001</c:v>
                </c:pt>
                <c:pt idx="19">
                  <c:v>1852859576.0499997</c:v>
                </c:pt>
                <c:pt idx="20">
                  <c:v>546196584.94713676</c:v>
                </c:pt>
                <c:pt idx="21">
                  <c:v>0</c:v>
                </c:pt>
                <c:pt idx="22">
                  <c:v>632638121.02879477</c:v>
                </c:pt>
                <c:pt idx="23">
                  <c:v>1898500469.1416526</c:v>
                </c:pt>
                <c:pt idx="24">
                  <c:v>37509651.558788478</c:v>
                </c:pt>
                <c:pt idx="25">
                  <c:v>0</c:v>
                </c:pt>
                <c:pt idx="26">
                  <c:v>0</c:v>
                </c:pt>
                <c:pt idx="27">
                  <c:v>143407491.73019716</c:v>
                </c:pt>
                <c:pt idx="28">
                  <c:v>117632902.00031039</c:v>
                </c:pt>
                <c:pt idx="29">
                  <c:v>454461065.44999999</c:v>
                </c:pt>
                <c:pt idx="30">
                  <c:v>0</c:v>
                </c:pt>
                <c:pt idx="31">
                  <c:v>0</c:v>
                </c:pt>
                <c:pt idx="32">
                  <c:v>1437048188.3238001</c:v>
                </c:pt>
                <c:pt idx="33">
                  <c:v>0</c:v>
                </c:pt>
                <c:pt idx="34">
                  <c:v>1151620296.79</c:v>
                </c:pt>
                <c:pt idx="35">
                  <c:v>0</c:v>
                </c:pt>
                <c:pt idx="36">
                  <c:v>193793.90774350968</c:v>
                </c:pt>
                <c:pt idx="37">
                  <c:v>46700000</c:v>
                </c:pt>
                <c:pt idx="38">
                  <c:v>25153120.008457936</c:v>
                </c:pt>
                <c:pt idx="39">
                  <c:v>386138055.06</c:v>
                </c:pt>
                <c:pt idx="40">
                  <c:v>2899971642.7835722</c:v>
                </c:pt>
                <c:pt idx="41">
                  <c:v>560021560</c:v>
                </c:pt>
                <c:pt idx="42">
                  <c:v>497489283.20000005</c:v>
                </c:pt>
                <c:pt idx="43">
                  <c:v>484194572.39647418</c:v>
                </c:pt>
                <c:pt idx="44">
                  <c:v>23255268.929221161</c:v>
                </c:pt>
                <c:pt idx="45">
                  <c:v>3700000</c:v>
                </c:pt>
                <c:pt idx="46">
                  <c:v>0</c:v>
                </c:pt>
                <c:pt idx="47">
                  <c:v>0</c:v>
                </c:pt>
                <c:pt idx="48">
                  <c:v>13565573.542045677</c:v>
                </c:pt>
                <c:pt idx="49">
                  <c:v>53824352.970474318</c:v>
                </c:pt>
                <c:pt idx="51">
                  <c:v>16947104577.397215</c:v>
                </c:pt>
                <c:pt idx="52">
                  <c:v>1924594989.942265</c:v>
                </c:pt>
                <c:pt idx="53">
                  <c:v>4425789214.4015675</c:v>
                </c:pt>
                <c:pt idx="54">
                  <c:v>16481810684.718456</c:v>
                </c:pt>
                <c:pt idx="55">
                  <c:v>12566231456.077932</c:v>
                </c:pt>
                <c:pt idx="56">
                  <c:v>3839957597.23</c:v>
                </c:pt>
                <c:pt idx="57">
                  <c:v>80108321.75</c:v>
                </c:pt>
                <c:pt idx="58">
                  <c:v>244555080</c:v>
                </c:pt>
                <c:pt idx="59">
                  <c:v>88500000</c:v>
                </c:pt>
                <c:pt idx="60">
                  <c:v>4198936953.8717546</c:v>
                </c:pt>
                <c:pt idx="61">
                  <c:v>0</c:v>
                </c:pt>
                <c:pt idx="62">
                  <c:v>5142198554.5270452</c:v>
                </c:pt>
                <c:pt idx="63">
                  <c:v>3905000000</c:v>
                </c:pt>
                <c:pt idx="64">
                  <c:v>46631875932.046501</c:v>
                </c:pt>
                <c:pt idx="65">
                  <c:v>9232652508.0419846</c:v>
                </c:pt>
                <c:pt idx="66">
                  <c:v>34795197.562014438</c:v>
                </c:pt>
                <c:pt idx="67">
                  <c:v>307421125.82580918</c:v>
                </c:pt>
                <c:pt idx="68">
                  <c:v>11614854023.069719</c:v>
                </c:pt>
                <c:pt idx="69">
                  <c:v>0</c:v>
                </c:pt>
                <c:pt idx="70">
                  <c:v>5199508043.2799997</c:v>
                </c:pt>
                <c:pt idx="71">
                  <c:v>302299515.61000001</c:v>
                </c:pt>
                <c:pt idx="72">
                  <c:v>4065000000</c:v>
                </c:pt>
                <c:pt idx="73">
                  <c:v>1395413000</c:v>
                </c:pt>
                <c:pt idx="74">
                  <c:v>7854376464.2027283</c:v>
                </c:pt>
                <c:pt idx="75">
                  <c:v>406967206.26137012</c:v>
                </c:pt>
                <c:pt idx="76">
                  <c:v>12042491513.080763</c:v>
                </c:pt>
                <c:pt idx="77">
                  <c:v>337897200</c:v>
                </c:pt>
                <c:pt idx="78">
                  <c:v>1024668000</c:v>
                </c:pt>
                <c:pt idx="79">
                  <c:v>5962000000</c:v>
                </c:pt>
                <c:pt idx="80">
                  <c:v>7699647394.4376335</c:v>
                </c:pt>
                <c:pt idx="81">
                  <c:v>72567489.303914607</c:v>
                </c:pt>
                <c:pt idx="82">
                  <c:v>26662000000</c:v>
                </c:pt>
                <c:pt idx="84">
                  <c:v>131951373.6821593</c:v>
                </c:pt>
                <c:pt idx="85">
                  <c:v>13319782432.617868</c:v>
                </c:pt>
                <c:pt idx="86">
                  <c:v>2117530878.9867201</c:v>
                </c:pt>
                <c:pt idx="87">
                  <c:v>976577019.21999764</c:v>
                </c:pt>
                <c:pt idx="88">
                  <c:v>0</c:v>
                </c:pt>
                <c:pt idx="90">
                  <c:v>1135625412.0099845</c:v>
                </c:pt>
                <c:pt idx="91">
                  <c:v>391555244.53509432</c:v>
                </c:pt>
                <c:pt idx="92">
                  <c:v>37713025</c:v>
                </c:pt>
                <c:pt idx="93">
                  <c:v>6924173687.3800001</c:v>
                </c:pt>
                <c:pt idx="94">
                  <c:v>20372903671.17823</c:v>
                </c:pt>
                <c:pt idx="95">
                  <c:v>0</c:v>
                </c:pt>
                <c:pt idx="96">
                  <c:v>0</c:v>
                </c:pt>
                <c:pt idx="97">
                  <c:v>1018752621.5017729</c:v>
                </c:pt>
                <c:pt idx="98">
                  <c:v>980699021.59253263</c:v>
                </c:pt>
                <c:pt idx="99">
                  <c:v>966001435.37624252</c:v>
                </c:pt>
                <c:pt idx="100">
                  <c:v>1265247244.71</c:v>
                </c:pt>
                <c:pt idx="101">
                  <c:v>8172203696.5800009</c:v>
                </c:pt>
                <c:pt idx="102">
                  <c:v>761000000</c:v>
                </c:pt>
                <c:pt idx="103">
                  <c:v>974361000</c:v>
                </c:pt>
                <c:pt idx="104">
                  <c:v>17133610500</c:v>
                </c:pt>
                <c:pt idx="105">
                  <c:v>828184453.85000002</c:v>
                </c:pt>
                <c:pt idx="106">
                  <c:v>129841918.18815149</c:v>
                </c:pt>
                <c:pt idx="107">
                  <c:v>1140417.2585359903</c:v>
                </c:pt>
                <c:pt idx="108">
                  <c:v>19877151633.450008</c:v>
                </c:pt>
                <c:pt idx="109">
                  <c:v>186034249.26557863</c:v>
                </c:pt>
                <c:pt idx="110">
                  <c:v>11901376868.840332</c:v>
                </c:pt>
                <c:pt idx="111">
                  <c:v>8720725.8448701948</c:v>
                </c:pt>
                <c:pt idx="112">
                  <c:v>2728846.4135877402</c:v>
                </c:pt>
                <c:pt idx="113">
                  <c:v>449750000</c:v>
                </c:pt>
                <c:pt idx="114">
                  <c:v>4449641996.1702404</c:v>
                </c:pt>
                <c:pt idx="115">
                  <c:v>0</c:v>
                </c:pt>
                <c:pt idx="116">
                  <c:v>23821848.59761158</c:v>
                </c:pt>
                <c:pt idx="117">
                  <c:v>4333583220.0100002</c:v>
                </c:pt>
                <c:pt idx="118">
                  <c:v>210425050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0-4BAE-8813-96A76528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330739136"/>
        <c:axId val="330736784"/>
      </c:barChart>
      <c:catAx>
        <c:axId val="33073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330736784"/>
        <c:crosses val="autoZero"/>
        <c:auto val="1"/>
        <c:lblAlgn val="ctr"/>
        <c:lblOffset val="100"/>
        <c:noMultiLvlLbl val="1"/>
      </c:catAx>
      <c:valAx>
        <c:axId val="330736784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#,##0.00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330739136"/>
        <c:crosses val="autoZero"/>
        <c:crossBetween val="between"/>
        <c:dispUnits>
          <c:builtInUnit val="billions"/>
          <c:dispUnitsLbl/>
        </c:dispUnits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9562327209098901"/>
          <c:y val="0.88395577495818201"/>
          <c:w val="0.54437672790901104"/>
          <c:h val="0.11589843722364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1A1A1A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Top 2026 Capital Project Allocations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'Main Capital Allocations '!$E$6:$E$7</c:f>
              <c:strCache>
                <c:ptCount val="2"/>
                <c:pt idx="0">
                  <c:v>Amount </c:v>
                </c:pt>
                <c:pt idx="1">
                  <c:v>6,742,646,553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39C-43DC-96E5-D41964B028A9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A39C-43DC-96E5-D41964B028A9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A39C-43DC-96E5-D41964B028A9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A39C-43DC-96E5-D41964B028A9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A39C-43DC-96E5-D41964B028A9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A39C-43DC-96E5-D41964B028A9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A39C-43DC-96E5-D41964B028A9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A39C-43DC-96E5-D41964B028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'Main Capital Allocations '!$A$7:$A$38</c:f>
              <c:strCache>
                <c:ptCount val="10"/>
                <c:pt idx="0">
                  <c:v>FERTILIZER PROCUREMENT &amp; DISTRIBUTION BY BENUE STATE GOVERNMENT</c:v>
                </c:pt>
                <c:pt idx="1">
                  <c:v>PURCHASE OF 100NO. HILUX VAN @ 80M EACH,100NO PRADO JEEP @N100M EACH  </c:v>
                </c:pt>
                <c:pt idx="2">
                  <c:v>PURCHASE OF 200NO. HUMMER II BUSES @ N70M EACH </c:v>
                </c:pt>
                <c:pt idx="3">
                  <c:v>CONTRACT FINANCING-CONTRACTOR ARREARS</c:v>
                </c:pt>
                <c:pt idx="4">
                  <c:v>SURFACING AND CONSTRUCTION OF NEW TOWNSHIP ROADS &amp; INTERCHANGE IN MAKURDI, GBOKO, OTUKPO, KATSINA ALA, VANDEIKYA, OJU, AND OTHERS.</c:v>
                </c:pt>
                <c:pt idx="5">
                  <c:v>CONSTRUCTION OF 16NO. ROAD PROJECTS IN MAKURDI TOWNSHIP (15.528KM)</c:v>
                </c:pt>
                <c:pt idx="6">
                  <c:v>ACQUISITION OF LAND BY STATE GOVERNMENT, (LAND COMPENSATION) LAND FOR MAKURDI INTERNATIONAL AIRPORT (GBOKO ROAD), EXPORT PROMOTION ZONE (GBOKO ROAD), MAKURDI POWER PLANT (BEHIND INDUSTRIAL LAYOUT), IMMIGRATION QUARTERS ALONG MAKURD-LAFIA ROAD.  URBAN RENEW</c:v>
                </c:pt>
                <c:pt idx="7">
                  <c:v>PURCHASE OF MEDICAL EQUIPMENT, DRUGS AND OTHER MEDICAL CONSUMABLES (USAID, GLOBAL HEALTH FUND) FINAL PAYMENT</c:v>
                </c:pt>
                <c:pt idx="8">
                  <c:v>CONSTRUCTION OF ORGANIC FERTILIZER PLANT</c:v>
                </c:pt>
                <c:pt idx="9">
                  <c:v>PROCUREMENT OF MACHINERIES FOR FOOD BASKET BREWERY FACTORY PROJECT</c:v>
                </c:pt>
              </c:strCache>
            </c:strRef>
          </c:cat>
          <c:val>
            <c:numRef>
              <c:f>'Main Capital Allocations '!$E$7:$E$38</c:f>
              <c:numCache>
                <c:formatCode>#,##0</c:formatCode>
                <c:ptCount val="32"/>
                <c:pt idx="0">
                  <c:v>6742646552.9294434</c:v>
                </c:pt>
                <c:pt idx="1">
                  <c:v>5701483899.6358995</c:v>
                </c:pt>
                <c:pt idx="2">
                  <c:v>4201483899.6359</c:v>
                </c:pt>
                <c:pt idx="3">
                  <c:v>3839957597.23</c:v>
                </c:pt>
                <c:pt idx="4">
                  <c:v>5000000000</c:v>
                </c:pt>
                <c:pt idx="5">
                  <c:v>4422115651.2200003</c:v>
                </c:pt>
                <c:pt idx="6">
                  <c:v>10000000000</c:v>
                </c:pt>
                <c:pt idx="7">
                  <c:v>12463104261.970005</c:v>
                </c:pt>
                <c:pt idx="8">
                  <c:v>5254681600</c:v>
                </c:pt>
                <c:pt idx="9">
                  <c:v>7400000000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9C-43DC-96E5-D41964B0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330741880"/>
        <c:axId val="330741096"/>
      </c:barChart>
      <c:catAx>
        <c:axId val="330741880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330741096"/>
        <c:crosses val="autoZero"/>
        <c:auto val="1"/>
        <c:lblAlgn val="ctr"/>
        <c:lblOffset val="100"/>
        <c:noMultiLvlLbl val="1"/>
      </c:catAx>
      <c:valAx>
        <c:axId val="330741096"/>
        <c:scaling>
          <c:orientation val="minMax"/>
        </c:scaling>
        <c:delete val="0"/>
        <c:axPos val="b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Amount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330741880"/>
        <c:crosses val="max"/>
        <c:crossBetween val="between"/>
        <c:dispUnits>
          <c:builtInUnit val="billions"/>
          <c:dispUnitsLbl/>
        </c:dispUnits>
      </c:valAx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2026 Capital Project Allocation - Top 5 and Other Capital Projects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'Main Capital Allocations '!$B$47</c:f>
              <c:strCache>
                <c:ptCount val="1"/>
                <c:pt idx="0">
                  <c:v>6,742,646,553</c:v>
                </c:pt>
              </c:strCache>
            </c:strRef>
          </c:tx>
          <c:spPr>
            <a:gradFill>
              <a:gsLst>
                <a:gs pos="0">
                  <a:srgbClr val="6082CA"/>
                </a:gs>
                <a:gs pos="100000">
                  <a:srgbClr val="3D6FC9"/>
                </a:gs>
              </a:gsLst>
              <a:lin ang="5400000"/>
            </a:gra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D2C-4F46-B20E-C58644BD6A3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D2C-4F46-B20E-C58644BD6A3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D2C-4F46-B20E-C58644BD6A3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D2C-4F46-B20E-C58644BD6A3D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D2C-4F46-B20E-C58644BD6A3D}"/>
              </c:ext>
            </c:extLst>
          </c:dPt>
          <c:dLbls>
            <c:dLbl>
              <c:idx val="0"/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2C-4F46-B20E-C58644BD6A3D}"/>
                </c:ext>
              </c:extLst>
            </c:dLbl>
            <c:dLbl>
              <c:idx val="1"/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2C-4F46-B20E-C58644BD6A3D}"/>
                </c:ext>
              </c:extLst>
            </c:dLbl>
            <c:dLbl>
              <c:idx val="2"/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2C-4F46-B20E-C58644BD6A3D}"/>
                </c:ext>
              </c:extLst>
            </c:dLbl>
            <c:dLbl>
              <c:idx val="3"/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2C-4F46-B20E-C58644BD6A3D}"/>
                </c:ext>
              </c:extLst>
            </c:dLbl>
            <c:dLbl>
              <c:idx val="4"/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2C-4F46-B20E-C58644BD6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'Main Capital Allocations '!$A$48:$A$52</c:f>
              <c:strCache>
                <c:ptCount val="5"/>
                <c:pt idx="0">
                  <c:v>PURCHASE OF 100NO. HILUX VAN @ 80M EACH,100NO PRADO JEEP @N100M EACH  </c:v>
                </c:pt>
                <c:pt idx="1">
                  <c:v>PURCHASE OF 200NO. HUMMER II BUSES @ N70M EACH </c:v>
                </c:pt>
                <c:pt idx="2">
                  <c:v>SURFACING AND CONSTRUCTION OF NEW TOWNSHIP ROADS &amp; INTERCHANGE IN MAKURDI, GBOKO, OTUKPO, KATSINA ALA, VANDEIKYA, OJU, AND OTHERS.</c:v>
                </c:pt>
                <c:pt idx="3">
                  <c:v>CONSTRUCTION OF 16NO. ROAD PROJECTS IN MAKURDI TOWNSHIP (15.528KM)</c:v>
                </c:pt>
                <c:pt idx="4">
                  <c:v>Other Capital Projects</c:v>
                </c:pt>
              </c:strCache>
            </c:strRef>
          </c:cat>
          <c:val>
            <c:numRef>
              <c:f>'Main Capital Allocations '!$B$48:$B$52</c:f>
              <c:numCache>
                <c:formatCode>#,##0</c:formatCode>
                <c:ptCount val="5"/>
                <c:pt idx="0">
                  <c:v>5701483899.6358995</c:v>
                </c:pt>
                <c:pt idx="1">
                  <c:v>4201483899.6359</c:v>
                </c:pt>
                <c:pt idx="2">
                  <c:v>3839957597.23</c:v>
                </c:pt>
                <c:pt idx="3">
                  <c:v>5000000000</c:v>
                </c:pt>
                <c:pt idx="4" formatCode="_(* #,##0_);_(* \(#,##0\);_(* \-??_);_(@_)">
                  <c:v>356426791054.51941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2C-4F46-B20E-C58644BD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-1">
                <a:solidFill>
                  <a:srgbClr val="808080"/>
                </a:solidFill>
                <a:latin typeface="Calibri"/>
                <a:ea typeface="Calibri"/>
              </a:defRPr>
            </a:pPr>
            <a:r>
              <a:rPr lang="en-US" sz="1600" b="1" strike="noStrike" spc="-1">
                <a:solidFill>
                  <a:srgbClr val="808080"/>
                </a:solidFill>
                <a:latin typeface="Calibri"/>
                <a:ea typeface="Calibri"/>
              </a:rPr>
              <a:t>Ministry/ Sector Share of Budgeted Expenditure</a:t>
            </a:r>
          </a:p>
        </c:rich>
      </c:tx>
      <c:layout>
        <c:manualLayout>
          <c:xMode val="edge"/>
          <c:yMode val="edge"/>
          <c:x val="0.11186770428015599"/>
          <c:y val="5.35463047256476E-2"/>
        </c:manualLayout>
      </c:layout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'Sectoral Allocations'!$G$5</c:f>
              <c:strCache>
                <c:ptCount val="1"/>
                <c:pt idx="0">
                  <c:v>Percentage of Total Budgeted Expenditure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4472C4"/>
                  </a:gs>
                  <a:gs pos="100000">
                    <a:srgbClr val="8FAAD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10E1-4B94-B203-804F4A9D2AAD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ED7D31"/>
                  </a:gs>
                  <a:gs pos="100000">
                    <a:srgbClr val="F4B183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10E1-4B94-B203-804F4A9D2AAD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A5A5A5"/>
                  </a:gs>
                  <a:gs pos="100000">
                    <a:srgbClr val="C9C9C9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10E1-4B94-B203-804F4A9D2AAD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C000"/>
                  </a:gs>
                  <a:gs pos="100000">
                    <a:srgbClr val="FFD966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10E1-4B94-B203-804F4A9D2AAD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5B9BD5"/>
                  </a:gs>
                  <a:gs pos="100000">
                    <a:srgbClr val="9DC3E6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10E1-4B94-B203-804F4A9D2AAD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70AD47"/>
                  </a:gs>
                  <a:gs pos="100000">
                    <a:srgbClr val="A9D18E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10E1-4B94-B203-804F4A9D2AAD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264478"/>
                  </a:gs>
                  <a:gs pos="100000">
                    <a:srgbClr val="5F86C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10E1-4B94-B203-804F4A9D2AAD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9E480E"/>
                  </a:gs>
                  <a:gs pos="100000">
                    <a:srgbClr val="EF894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10E1-4B94-B203-804F4A9D2AAD}"/>
              </c:ext>
            </c:extLst>
          </c:dPt>
          <c:dPt>
            <c:idx val="8"/>
            <c:bubble3D val="0"/>
            <c:spPr>
              <a:gradFill>
                <a:gsLst>
                  <a:gs pos="0">
                    <a:srgbClr val="636363"/>
                  </a:gs>
                  <a:gs pos="100000">
                    <a:srgbClr val="A1A1A1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10E1-4B94-B203-804F4A9D2AAD}"/>
              </c:ext>
            </c:extLst>
          </c:dPt>
          <c:dPt>
            <c:idx val="9"/>
            <c:bubble3D val="0"/>
            <c:spPr>
              <a:gradFill>
                <a:gsLst>
                  <a:gs pos="0">
                    <a:srgbClr val="997300"/>
                  </a:gs>
                  <a:gs pos="100000">
                    <a:srgbClr val="FFCA29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10E1-4B94-B203-804F4A9D2AAD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255E91"/>
                  </a:gs>
                  <a:gs pos="100000">
                    <a:srgbClr val="63A0D7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5-10E1-4B94-B203-804F4A9D2AAD}"/>
              </c:ext>
            </c:extLst>
          </c:dPt>
          <c:dPt>
            <c:idx val="11"/>
            <c:bubble3D val="0"/>
            <c:spPr>
              <a:gradFill>
                <a:gsLst>
                  <a:gs pos="0">
                    <a:srgbClr val="43682B"/>
                  </a:gs>
                  <a:gs pos="100000">
                    <a:srgbClr val="89C06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7-10E1-4B94-B203-804F4A9D2AAD}"/>
              </c:ext>
            </c:extLst>
          </c:dPt>
          <c:dPt>
            <c:idx val="12"/>
            <c:bubble3D val="0"/>
            <c:spPr>
              <a:gradFill>
                <a:gsLst>
                  <a:gs pos="0">
                    <a:srgbClr val="698ED0"/>
                  </a:gs>
                  <a:gs pos="100000">
                    <a:srgbClr val="A5BBE3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9-10E1-4B94-B203-804F4A9D2AAD}"/>
              </c:ext>
            </c:extLst>
          </c:dPt>
          <c:dPt>
            <c:idx val="13"/>
            <c:bubble3D val="0"/>
            <c:spPr>
              <a:gradFill>
                <a:gsLst>
                  <a:gs pos="0">
                    <a:srgbClr val="F1975A"/>
                  </a:gs>
                  <a:gs pos="100000">
                    <a:srgbClr val="F6C19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B-10E1-4B94-B203-804F4A9D2AAD}"/>
              </c:ext>
            </c:extLst>
          </c:dPt>
          <c:dPt>
            <c:idx val="14"/>
            <c:bubble3D val="0"/>
            <c:spPr>
              <a:gradFill>
                <a:gsLst>
                  <a:gs pos="0">
                    <a:srgbClr val="B7B7B7"/>
                  </a:gs>
                  <a:gs pos="100000">
                    <a:srgbClr val="D4D4D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D-10E1-4B94-B203-804F4A9D2AAD}"/>
              </c:ext>
            </c:extLst>
          </c:dPt>
          <c:dPt>
            <c:idx val="15"/>
            <c:bubble3D val="0"/>
            <c:spPr>
              <a:gradFill>
                <a:gsLst>
                  <a:gs pos="0">
                    <a:srgbClr val="FFCD33"/>
                  </a:gs>
                  <a:gs pos="100000">
                    <a:srgbClr val="FFE185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F-10E1-4B94-B203-804F4A9D2AAD}"/>
              </c:ext>
            </c:extLst>
          </c:dPt>
          <c:dPt>
            <c:idx val="16"/>
            <c:bubble3D val="0"/>
            <c:spPr>
              <a:gradFill>
                <a:gsLst>
                  <a:gs pos="0">
                    <a:srgbClr val="7CAFDD"/>
                  </a:gs>
                  <a:gs pos="100000">
                    <a:srgbClr val="B0CFEB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1-10E1-4B94-B203-804F4A9D2AAD}"/>
              </c:ext>
            </c:extLst>
          </c:dPt>
          <c:dPt>
            <c:idx val="17"/>
            <c:bubble3D val="0"/>
            <c:spPr>
              <a:gradFill>
                <a:gsLst>
                  <a:gs pos="0">
                    <a:srgbClr val="8CC168"/>
                  </a:gs>
                  <a:gs pos="100000">
                    <a:srgbClr val="BADAA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3-10E1-4B94-B203-804F4A9D2AAD}"/>
              </c:ext>
            </c:extLst>
          </c:dPt>
          <c:dPt>
            <c:idx val="18"/>
            <c:bubble3D val="0"/>
            <c:spPr>
              <a:gradFill>
                <a:gsLst>
                  <a:gs pos="0">
                    <a:srgbClr val="335AA1"/>
                  </a:gs>
                  <a:gs pos="100000">
                    <a:srgbClr val="7798D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5-10E1-4B94-B203-804F4A9D2AAD}"/>
              </c:ext>
            </c:extLst>
          </c:dPt>
          <c:dPt>
            <c:idx val="19"/>
            <c:bubble3D val="0"/>
            <c:spPr>
              <a:gradFill>
                <a:gsLst>
                  <a:gs pos="0">
                    <a:srgbClr val="D26012"/>
                  </a:gs>
                  <a:gs pos="100000">
                    <a:srgbClr val="F19D6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7-10E1-4B94-B203-804F4A9D2AAD}"/>
              </c:ext>
            </c:extLst>
          </c:dPt>
          <c:dPt>
            <c:idx val="20"/>
            <c:bubble3D val="0"/>
            <c:spPr>
              <a:gradFill>
                <a:gsLst>
                  <a:gs pos="0">
                    <a:srgbClr val="848484"/>
                  </a:gs>
                  <a:gs pos="100000">
                    <a:srgbClr val="B5B5B5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9-10E1-4B94-B203-804F4A9D2AAD}"/>
              </c:ext>
            </c:extLst>
          </c:dPt>
          <c:dPt>
            <c:idx val="21"/>
            <c:bubble3D val="0"/>
            <c:spPr>
              <a:gradFill>
                <a:gsLst>
                  <a:gs pos="0">
                    <a:srgbClr val="CC9A00"/>
                  </a:gs>
                  <a:gs pos="100000">
                    <a:srgbClr val="FFD247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B-10E1-4B94-B203-804F4A9D2A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'Sectoral Allocations'!$A$6:$A$125</c:f>
              <c:strCache>
                <c:ptCount val="120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  <c:pt idx="119">
                  <c:v>Other MDA Expenditure</c:v>
                </c:pt>
              </c:strCache>
            </c:strRef>
          </c:cat>
          <c:val>
            <c:numRef>
              <c:f>'Sectoral Allocations'!$G$6:$G$125</c:f>
              <c:numCache>
                <c:formatCode>0.0%</c:formatCode>
                <c:ptCount val="120"/>
                <c:pt idx="0">
                  <c:v>0</c:v>
                </c:pt>
                <c:pt idx="1">
                  <c:v>1.1145153675879196E-2</c:v>
                </c:pt>
                <c:pt idx="2">
                  <c:v>4.3556412393753791E-4</c:v>
                </c:pt>
                <c:pt idx="3">
                  <c:v>3.8560527581641248E-4</c:v>
                </c:pt>
                <c:pt idx="4">
                  <c:v>2.7481570029798988E-4</c:v>
                </c:pt>
                <c:pt idx="5">
                  <c:v>7.7772042746075665E-4</c:v>
                </c:pt>
                <c:pt idx="6">
                  <c:v>1.6218167716926836E-3</c:v>
                </c:pt>
                <c:pt idx="7">
                  <c:v>1.2273759494927325E-2</c:v>
                </c:pt>
                <c:pt idx="8">
                  <c:v>3.2247342510771865E-4</c:v>
                </c:pt>
                <c:pt idx="9">
                  <c:v>4.3066609860297244E-3</c:v>
                </c:pt>
                <c:pt idx="10">
                  <c:v>3.0327681570319672E-3</c:v>
                </c:pt>
                <c:pt idx="11">
                  <c:v>3.74928747979797E-3</c:v>
                </c:pt>
                <c:pt idx="12">
                  <c:v>5.8988711540323391E-5</c:v>
                </c:pt>
                <c:pt idx="13">
                  <c:v>1.3887312458597925E-4</c:v>
                </c:pt>
                <c:pt idx="14">
                  <c:v>1.7642232722454543E-5</c:v>
                </c:pt>
                <c:pt idx="15">
                  <c:v>2.8181280963725345E-5</c:v>
                </c:pt>
                <c:pt idx="16">
                  <c:v>1.1369015886827465E-2</c:v>
                </c:pt>
                <c:pt idx="17">
                  <c:v>4.0338833912457746E-2</c:v>
                </c:pt>
                <c:pt idx="18">
                  <c:v>3.8398723597054133E-3</c:v>
                </c:pt>
                <c:pt idx="19">
                  <c:v>3.0884725804906413E-3</c:v>
                </c:pt>
                <c:pt idx="20">
                  <c:v>1.1174157739545546E-3</c:v>
                </c:pt>
                <c:pt idx="21">
                  <c:v>2.8671315318291084E-2</c:v>
                </c:pt>
                <c:pt idx="22">
                  <c:v>1.6408761069442517E-3</c:v>
                </c:pt>
                <c:pt idx="23">
                  <c:v>5.1355832187963838E-3</c:v>
                </c:pt>
                <c:pt idx="24">
                  <c:v>2.1713029197739471E-4</c:v>
                </c:pt>
                <c:pt idx="25">
                  <c:v>6.4839961961715752E-4</c:v>
                </c:pt>
                <c:pt idx="26">
                  <c:v>2.3884505889772942E-4</c:v>
                </c:pt>
                <c:pt idx="27">
                  <c:v>2.3361137371172655E-4</c:v>
                </c:pt>
                <c:pt idx="28">
                  <c:v>6.0776491683206004E-4</c:v>
                </c:pt>
                <c:pt idx="29">
                  <c:v>5.9012062011973974E-2</c:v>
                </c:pt>
                <c:pt idx="30">
                  <c:v>1.1373245156448043E-3</c:v>
                </c:pt>
                <c:pt idx="31">
                  <c:v>9.66971214719265E-4</c:v>
                </c:pt>
                <c:pt idx="32">
                  <c:v>2.2888025529579099E-3</c:v>
                </c:pt>
                <c:pt idx="33">
                  <c:v>1.7136413668102893E-4</c:v>
                </c:pt>
                <c:pt idx="34">
                  <c:v>2.2530204310373834E-3</c:v>
                </c:pt>
                <c:pt idx="35">
                  <c:v>3.4858796118811909E-4</c:v>
                </c:pt>
                <c:pt idx="36">
                  <c:v>1.0903483730509787E-4</c:v>
                </c:pt>
                <c:pt idx="37">
                  <c:v>9.1297273366608962E-5</c:v>
                </c:pt>
                <c:pt idx="38">
                  <c:v>1.2233846275461896E-3</c:v>
                </c:pt>
                <c:pt idx="39">
                  <c:v>6.3272805994235245E-4</c:v>
                </c:pt>
                <c:pt idx="40">
                  <c:v>4.6400189181129625E-3</c:v>
                </c:pt>
                <c:pt idx="41">
                  <c:v>1.5516680335541748E-3</c:v>
                </c:pt>
                <c:pt idx="42">
                  <c:v>1.8749117480193317E-3</c:v>
                </c:pt>
                <c:pt idx="43">
                  <c:v>1.3661424910760965E-2</c:v>
                </c:pt>
                <c:pt idx="44">
                  <c:v>5.1619318180203933E-5</c:v>
                </c:pt>
                <c:pt idx="45">
                  <c:v>7.6693751033875758E-6</c:v>
                </c:pt>
                <c:pt idx="46">
                  <c:v>3.381240291624483E-5</c:v>
                </c:pt>
                <c:pt idx="47">
                  <c:v>1.9508252210419301E-5</c:v>
                </c:pt>
                <c:pt idx="48">
                  <c:v>4.2023192448737136E-5</c:v>
                </c:pt>
                <c:pt idx="49">
                  <c:v>1.5150486423912225E-4</c:v>
                </c:pt>
                <c:pt idx="50">
                  <c:v>0</c:v>
                </c:pt>
                <c:pt idx="51">
                  <c:v>2.5969960261302685E-2</c:v>
                </c:pt>
                <c:pt idx="52">
                  <c:v>5.5940038999940222E-3</c:v>
                </c:pt>
                <c:pt idx="53">
                  <c:v>7.2936080066413143E-3</c:v>
                </c:pt>
                <c:pt idx="54">
                  <c:v>2.5915353905065198E-2</c:v>
                </c:pt>
                <c:pt idx="55">
                  <c:v>4.1936501214314401E-2</c:v>
                </c:pt>
                <c:pt idx="56">
                  <c:v>5.628175453114051E-2</c:v>
                </c:pt>
                <c:pt idx="57">
                  <c:v>9.3846997173804966E-4</c:v>
                </c:pt>
                <c:pt idx="58">
                  <c:v>5.9748397459991947E-3</c:v>
                </c:pt>
                <c:pt idx="59">
                  <c:v>4.3046479065545545E-3</c:v>
                </c:pt>
                <c:pt idx="60">
                  <c:v>6.5318545092568079E-3</c:v>
                </c:pt>
                <c:pt idx="61">
                  <c:v>4.5418274464876056E-6</c:v>
                </c:pt>
                <c:pt idx="62">
                  <c:v>7.8563775461003536E-3</c:v>
                </c:pt>
                <c:pt idx="63">
                  <c:v>1.2484337781174436E-2</c:v>
                </c:pt>
                <c:pt idx="64">
                  <c:v>6.7589772616543212E-2</c:v>
                </c:pt>
                <c:pt idx="65">
                  <c:v>1.3985355459670444E-2</c:v>
                </c:pt>
                <c:pt idx="66">
                  <c:v>1.4192717639945792E-4</c:v>
                </c:pt>
                <c:pt idx="67">
                  <c:v>5.5984402099173991E-4</c:v>
                </c:pt>
                <c:pt idx="68">
                  <c:v>1.7549900539669691E-2</c:v>
                </c:pt>
                <c:pt idx="69">
                  <c:v>2.558972089115822E-4</c:v>
                </c:pt>
                <c:pt idx="70">
                  <c:v>7.5948250664765547E-3</c:v>
                </c:pt>
                <c:pt idx="71">
                  <c:v>8.1539951419461697E-4</c:v>
                </c:pt>
                <c:pt idx="72">
                  <c:v>6.8066525308884849E-3</c:v>
                </c:pt>
                <c:pt idx="73">
                  <c:v>2.5585603909330408E-3</c:v>
                </c:pt>
                <c:pt idx="74">
                  <c:v>1.1855162757921469E-2</c:v>
                </c:pt>
                <c:pt idx="75">
                  <c:v>8.5366698612725223E-4</c:v>
                </c:pt>
                <c:pt idx="76">
                  <c:v>1.7735581663540233E-2</c:v>
                </c:pt>
                <c:pt idx="77">
                  <c:v>9.1798382112935053E-4</c:v>
                </c:pt>
                <c:pt idx="78">
                  <c:v>1.6396214020826488E-3</c:v>
                </c:pt>
                <c:pt idx="79">
                  <c:v>8.7730097290075418E-3</c:v>
                </c:pt>
                <c:pt idx="80">
                  <c:v>1.283033417466747E-2</c:v>
                </c:pt>
                <c:pt idx="81">
                  <c:v>2.1178197528373715E-4</c:v>
                </c:pt>
                <c:pt idx="82">
                  <c:v>3.9458430503680295E-2</c:v>
                </c:pt>
                <c:pt idx="83">
                  <c:v>0</c:v>
                </c:pt>
                <c:pt idx="84">
                  <c:v>1.1824830690032042E-3</c:v>
                </c:pt>
                <c:pt idx="85">
                  <c:v>3.0944355059327938E-2</c:v>
                </c:pt>
                <c:pt idx="86">
                  <c:v>6.0529164497619883E-3</c:v>
                </c:pt>
                <c:pt idx="87">
                  <c:v>1.2028515144931211E-2</c:v>
                </c:pt>
                <c:pt idx="88">
                  <c:v>1.6337865323998297E-5</c:v>
                </c:pt>
                <c:pt idx="89">
                  <c:v>0</c:v>
                </c:pt>
                <c:pt idx="90">
                  <c:v>2.2655699672125386E-3</c:v>
                </c:pt>
                <c:pt idx="91">
                  <c:v>8.1516374168793355E-4</c:v>
                </c:pt>
                <c:pt idx="92">
                  <c:v>9.3696285095611E-4</c:v>
                </c:pt>
                <c:pt idx="93">
                  <c:v>1.0767287888627271E-2</c:v>
                </c:pt>
                <c:pt idx="94">
                  <c:v>9.2578143408987429E-2</c:v>
                </c:pt>
                <c:pt idx="95">
                  <c:v>4.3013180748334E-5</c:v>
                </c:pt>
                <c:pt idx="96">
                  <c:v>3.7978057266862278E-4</c:v>
                </c:pt>
                <c:pt idx="97">
                  <c:v>4.5573849309858217E-3</c:v>
                </c:pt>
                <c:pt idx="98">
                  <c:v>4.1322964635162902E-3</c:v>
                </c:pt>
                <c:pt idx="99">
                  <c:v>4.2954452881335797E-3</c:v>
                </c:pt>
                <c:pt idx="100">
                  <c:v>4.6032107485858504E-3</c:v>
                </c:pt>
                <c:pt idx="101">
                  <c:v>1.4816773513399851E-2</c:v>
                </c:pt>
                <c:pt idx="102">
                  <c:v>1.9027526738079111E-2</c:v>
                </c:pt>
                <c:pt idx="103">
                  <c:v>6.8706131901260601E-3</c:v>
                </c:pt>
                <c:pt idx="104">
                  <c:v>3.5556880222877313E-2</c:v>
                </c:pt>
                <c:pt idx="105">
                  <c:v>1.4206762121021807E-2</c:v>
                </c:pt>
                <c:pt idx="106">
                  <c:v>2.051252894169589E-3</c:v>
                </c:pt>
                <c:pt idx="107">
                  <c:v>1.0452615816792217E-4</c:v>
                </c:pt>
                <c:pt idx="108">
                  <c:v>3.0779113390675183E-2</c:v>
                </c:pt>
                <c:pt idx="109">
                  <c:v>1.8023900778201809E-3</c:v>
                </c:pt>
                <c:pt idx="110">
                  <c:v>3.6974579482156288E-2</c:v>
                </c:pt>
                <c:pt idx="111">
                  <c:v>1.6068246208001647E-4</c:v>
                </c:pt>
                <c:pt idx="112">
                  <c:v>4.7182123225437324E-3</c:v>
                </c:pt>
                <c:pt idx="113">
                  <c:v>1.7471156351954904E-3</c:v>
                </c:pt>
                <c:pt idx="114">
                  <c:v>6.7842340278789961E-3</c:v>
                </c:pt>
                <c:pt idx="115">
                  <c:v>1.4298264058820133E-3</c:v>
                </c:pt>
                <c:pt idx="116">
                  <c:v>7.9781765057677638E-5</c:v>
                </c:pt>
                <c:pt idx="117">
                  <c:v>6.4365021217007764E-3</c:v>
                </c:pt>
                <c:pt idx="118">
                  <c:v>1.6492162716594207E-3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0E1-4B94-B203-804F4A9D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5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en-US" sz="1500" b="0" strike="noStrike" spc="-1">
                <a:solidFill>
                  <a:srgbClr val="000000"/>
                </a:solidFill>
                <a:latin typeface="Calibri"/>
                <a:ea typeface="Calibri"/>
              </a:rPr>
              <a:t>2025 Budget Revenue and Financing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>
              <a:gsLst>
                <a:gs pos="0">
                  <a:srgbClr val="6082CA"/>
                </a:gs>
                <a:gs pos="100000">
                  <a:srgbClr val="3D6FC9"/>
                </a:gs>
              </a:gsLst>
              <a:lin ang="5400000"/>
            </a:gradFill>
            <a:ln>
              <a:noFill/>
            </a:ln>
          </c:spPr>
          <c:dPt>
            <c:idx val="0"/>
            <c:bubble3D val="0"/>
            <c:spPr>
              <a:solidFill>
                <a:srgbClr val="3A61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D01-46AF-97D0-0864F0F348E0}"/>
              </c:ext>
            </c:extLst>
          </c:dPt>
          <c:dPt>
            <c:idx val="1"/>
            <c:bubble3D val="0"/>
            <c:spPr>
              <a:solidFill>
                <a:srgbClr val="C96A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D01-46AF-97D0-0864F0F348E0}"/>
              </c:ext>
            </c:extLst>
          </c:dPt>
          <c:dPt>
            <c:idx val="2"/>
            <c:bubble3D val="0"/>
            <c:spPr>
              <a:solidFill>
                <a:srgbClr val="8C8C8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01-46AF-97D0-0864F0F348E0}"/>
              </c:ext>
            </c:extLst>
          </c:dPt>
          <c:dPt>
            <c:idx val="3"/>
            <c:bubble3D val="0"/>
            <c:spPr>
              <a:solidFill>
                <a:srgbClr val="D9A3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D01-46AF-97D0-0864F0F348E0}"/>
              </c:ext>
            </c:extLst>
          </c:dPt>
          <c:dPt>
            <c:idx val="4"/>
            <c:bubble3D val="0"/>
            <c:spPr>
              <a:solidFill>
                <a:srgbClr val="4D84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D01-46AF-97D0-0864F0F348E0}"/>
              </c:ext>
            </c:extLst>
          </c:dPt>
          <c:dPt>
            <c:idx val="5"/>
            <c:bubble3D val="0"/>
            <c:spPr>
              <a:solidFill>
                <a:srgbClr val="5F933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D01-46AF-97D0-0864F0F348E0}"/>
              </c:ext>
            </c:extLst>
          </c:dPt>
          <c:dPt>
            <c:idx val="6"/>
            <c:bubble3D val="0"/>
            <c:spPr>
              <a:solidFill>
                <a:srgbClr val="5780C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D01-46AF-97D0-0864F0F348E0}"/>
              </c:ext>
            </c:extLst>
          </c:dPt>
          <c:dPt>
            <c:idx val="7"/>
            <c:bubble3D val="0"/>
            <c:spPr>
              <a:solidFill>
                <a:srgbClr val="EF8A4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D01-46AF-97D0-0864F0F348E0}"/>
              </c:ext>
            </c:extLst>
          </c:dPt>
          <c:dPt>
            <c:idx val="8"/>
            <c:bubble3D val="0"/>
            <c:spPr>
              <a:solidFill>
                <a:srgbClr val="AEAE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D01-46AF-97D0-0864F0F348E0}"/>
              </c:ext>
            </c:extLst>
          </c:dPt>
          <c:dPt>
            <c:idx val="9"/>
            <c:bubble3D val="0"/>
            <c:spPr>
              <a:solidFill>
                <a:srgbClr val="FFC61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0D01-46AF-97D0-0864F0F348E0}"/>
              </c:ext>
            </c:extLst>
          </c:dPt>
          <c:dPt>
            <c:idx val="10"/>
            <c:bubble3D val="0"/>
            <c:spPr>
              <a:solidFill>
                <a:srgbClr val="6BA5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0D01-46AF-97D0-0864F0F34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1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'Revenue and Financing Page '!$C$29:$C$39</c:f>
              <c:strCache>
                <c:ptCount val="11"/>
                <c:pt idx="0">
                  <c:v>Internally Generated Revenue</c:v>
                </c:pt>
                <c:pt idx="1">
                  <c:v>Statutory Allocation</c:v>
                </c:pt>
                <c:pt idx="2">
                  <c:v>Value Added Tax</c:v>
                </c:pt>
                <c:pt idx="3">
                  <c:v>Other Statutory Revenue</c:v>
                </c:pt>
                <c:pt idx="4">
                  <c:v>Domestic Grants</c:v>
                </c:pt>
                <c:pt idx="5">
                  <c:v>Foreign Grants</c:v>
                </c:pt>
                <c:pt idx="6">
                  <c:v>Opening Balance</c:v>
                </c:pt>
                <c:pt idx="7">
                  <c:v>Domestic Loans</c:v>
                </c:pt>
                <c:pt idx="8">
                  <c:v>Foreign Loans</c:v>
                </c:pt>
                <c:pt idx="9">
                  <c:v>Sales of Government Assets </c:v>
                </c:pt>
                <c:pt idx="10">
                  <c:v>Other Deficit Financing Items </c:v>
                </c:pt>
              </c:strCache>
            </c:strRef>
          </c:cat>
          <c:val>
            <c:numRef>
              <c:f>'Revenue and Financing Page '!$E$29:$E$39</c:f>
              <c:numCache>
                <c:formatCode>0.0%</c:formatCode>
                <c:ptCount val="11"/>
                <c:pt idx="0">
                  <c:v>0.11613540626727002</c:v>
                </c:pt>
                <c:pt idx="1">
                  <c:v>0.12049939053895369</c:v>
                </c:pt>
                <c:pt idx="2">
                  <c:v>0.14803372087527955</c:v>
                </c:pt>
                <c:pt idx="3">
                  <c:v>0.2321479508461696</c:v>
                </c:pt>
                <c:pt idx="4">
                  <c:v>2.9487165095668098E-2</c:v>
                </c:pt>
                <c:pt idx="5">
                  <c:v>2.5567468803793458E-2</c:v>
                </c:pt>
                <c:pt idx="6">
                  <c:v>0</c:v>
                </c:pt>
                <c:pt idx="7">
                  <c:v>0.32808932986732536</c:v>
                </c:pt>
                <c:pt idx="8">
                  <c:v>0</c:v>
                </c:pt>
                <c:pt idx="9">
                  <c:v>0</c:v>
                </c:pt>
                <c:pt idx="10">
                  <c:v>3.9567705540286509E-5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D01-46AF-97D0-0864F0F3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2026 Budgeted Expenditure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'Expenditure  Page '!$B$29</c:f>
              <c:strCache>
                <c:ptCount val="1"/>
                <c:pt idx="0">
                  <c:v>Budget Target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663E-4A13-9F18-AAE0B367B9B6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663E-4A13-9F18-AAE0B367B9B6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663E-4A13-9F18-AAE0B367B9B6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663E-4A13-9F18-AAE0B367B9B6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663E-4A13-9F18-AAE0B367B9B6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663E-4A13-9F18-AAE0B367B9B6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663E-4A13-9F18-AAE0B367B9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'Expenditure  Page '!$A$30:$A$36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</c:v>
                </c:pt>
                <c:pt idx="3">
                  <c:v>Transfers</c:v>
                </c:pt>
                <c:pt idx="4">
                  <c:v>Interest Payments</c:v>
                </c:pt>
                <c:pt idx="5">
                  <c:v>Other Recurrent Expenditure</c:v>
                </c:pt>
                <c:pt idx="6">
                  <c:v>Capital Cost</c:v>
                </c:pt>
              </c:strCache>
            </c:strRef>
          </c:cat>
          <c:val>
            <c:numRef>
              <c:f>'Expenditure  Page '!$B$30:$B$36</c:f>
              <c:numCache>
                <c:formatCode>#,##0</c:formatCode>
                <c:ptCount val="7"/>
                <c:pt idx="0">
                  <c:v>128303328734.2453</c:v>
                </c:pt>
                <c:pt idx="1">
                  <c:v>151020030608.94849</c:v>
                </c:pt>
                <c:pt idx="2">
                  <c:v>6143336403.0961971</c:v>
                </c:pt>
                <c:pt idx="3">
                  <c:v>460552887.211487</c:v>
                </c:pt>
                <c:pt idx="4">
                  <c:v>1005579061.03</c:v>
                </c:pt>
                <c:pt idx="5">
                  <c:v>26166046988.788544</c:v>
                </c:pt>
                <c:pt idx="6">
                  <c:v>381912363003.95068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3E-4A13-9F18-AAE0B367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272663280"/>
        <c:axId val="272665632"/>
      </c:barChart>
      <c:catAx>
        <c:axId val="2726632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Expenditure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5632"/>
        <c:crosses val="autoZero"/>
        <c:auto val="1"/>
        <c:lblAlgn val="ctr"/>
        <c:lblOffset val="100"/>
        <c:noMultiLvlLbl val="1"/>
      </c:catAx>
      <c:valAx>
        <c:axId val="272665632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Amount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3280"/>
        <c:crosses val="autoZero"/>
        <c:crossBetween val="between"/>
        <c:dispUnits>
          <c:builtInUnit val="billions"/>
          <c:dispUnitsLbl/>
        </c:dispUnits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>
                <a:solidFill>
                  <a:schemeClr val="tx1">
                    <a:lumMod val="50000"/>
                    <a:lumOff val="50000"/>
                  </a:schemeClr>
                </a:solidFill>
              </a:rPr>
              <a:t>Expenditure</a:t>
            </a:r>
            <a:r>
              <a:rPr lang="en-US" b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type as % of total 2026 budget</a:t>
            </a:r>
            <a:endParaRPr lang="en-US" b="0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'Expenditure  Page '!$C$29</c:f>
              <c:strCache>
                <c:ptCount val="1"/>
                <c:pt idx="0">
                  <c:v>% of Total Budgeted Expenditure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'Expenditure  Page '!$A$30:$A$36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</c:v>
                </c:pt>
                <c:pt idx="3">
                  <c:v>Transfers</c:v>
                </c:pt>
                <c:pt idx="4">
                  <c:v>Interest Payments</c:v>
                </c:pt>
                <c:pt idx="5">
                  <c:v>Other Recurrent Expenditure</c:v>
                </c:pt>
                <c:pt idx="6">
                  <c:v>Capital Cost</c:v>
                </c:pt>
              </c:strCache>
            </c:strRef>
          </c:cat>
          <c:val>
            <c:numRef>
              <c:f>'Expenditure  Page '!$C$30:$C$36</c:f>
              <c:numCache>
                <c:formatCode>0.0%</c:formatCode>
                <c:ptCount val="7"/>
                <c:pt idx="0">
                  <c:v>0.18460612113437083</c:v>
                </c:pt>
                <c:pt idx="1">
                  <c:v>0.21729149461163375</c:v>
                </c:pt>
                <c:pt idx="2">
                  <c:v>8.8391900302775689E-3</c:v>
                </c:pt>
                <c:pt idx="3">
                  <c:v>6.6265531006955993E-4</c:v>
                </c:pt>
                <c:pt idx="4">
                  <c:v>1.4468529521568299E-3</c:v>
                </c:pt>
                <c:pt idx="5">
                  <c:v>3.7648379723843106E-2</c:v>
                </c:pt>
                <c:pt idx="6">
                  <c:v>0.54950530623764826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3-450C-9336-A94E1EB5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754155730533702"/>
          <c:y val="0.16218285214348199"/>
          <c:w val="0.31912510936132998"/>
          <c:h val="0.8097779965004380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  <a:ea typeface="Calibri"/>
              </a:rPr>
              <a:t>2026 Budget General Framework
Billion Naira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'General Framework '!$C$6</c:f>
              <c:strCache>
                <c:ptCount val="1"/>
                <c:pt idx="0">
                  <c:v>2026 Approved Budget Billion Naira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97C-4262-B5EF-4463234E0E8C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97C-4262-B5EF-4463234E0E8C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97C-4262-B5EF-4463234E0E8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97C-4262-B5EF-4463234E0E8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97C-4262-B5EF-4463234E0E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strike="noStrike" spc="-1">
                    <a:solidFill>
                      <a:schemeClr val="bg1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'General Framework '!$A$7:$A$11</c:f>
              <c:strCache>
                <c:ptCount val="5"/>
                <c:pt idx="0">
                  <c:v>Total Budget Expenditure</c:v>
                </c:pt>
                <c:pt idx="1">
                  <c:v>Total Budget Revenue and Grants</c:v>
                </c:pt>
                <c:pt idx="2">
                  <c:v>Budget Deficit</c:v>
                </c:pt>
                <c:pt idx="3">
                  <c:v>Total Budget Financing</c:v>
                </c:pt>
                <c:pt idx="4">
                  <c:v>Financing Gap</c:v>
                </c:pt>
              </c:strCache>
            </c:strRef>
          </c:cat>
          <c:val>
            <c:numRef>
              <c:f>'General Framework '!$C$7:$C$11</c:f>
              <c:numCache>
                <c:formatCode>#,##0.0</c:formatCode>
                <c:ptCount val="5"/>
                <c:pt idx="0">
                  <c:v>695.01123768727075</c:v>
                </c:pt>
                <c:pt idx="1">
                  <c:v>466.95796646419365</c:v>
                </c:pt>
                <c:pt idx="2">
                  <c:v>228.05327122307708</c:v>
                </c:pt>
                <c:pt idx="3">
                  <c:v>228.05327122307699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7C-4262-B5EF-4463234E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72663672"/>
        <c:axId val="272664456"/>
      </c:barChart>
      <c:catAx>
        <c:axId val="27266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272664456"/>
        <c:crosses val="autoZero"/>
        <c:auto val="1"/>
        <c:lblAlgn val="ctr"/>
        <c:lblOffset val="100"/>
        <c:noMultiLvlLbl val="1"/>
      </c:catAx>
      <c:valAx>
        <c:axId val="272664456"/>
        <c:scaling>
          <c:orientation val="minMax"/>
        </c:scaling>
        <c:delete val="0"/>
        <c:axPos val="l"/>
        <c:majorGridlines>
          <c:spPr>
            <a:ln w="648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272663672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2026 MDA Budgeted Expenditure Allocation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72440944881898E-2"/>
          <c:y val="0.130088124213177"/>
          <c:w val="0.85335433070866096"/>
          <c:h val="0.60688208140998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'Sectoral Allocations'!$B$5</c:f>
              <c:strCache>
                <c:ptCount val="1"/>
                <c:pt idx="0">
                  <c:v> Personnel Cost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Allocations'!$B$6:$B$124</c:f>
              <c:numCache>
                <c:formatCode>_(* #,##0.00_);_(* \(#,##0.00\);_(* "-"??_);_(@_)</c:formatCode>
                <c:ptCount val="119"/>
                <c:pt idx="1">
                  <c:v>337925550</c:v>
                </c:pt>
                <c:pt idx="2">
                  <c:v>16245611.24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12233000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168361865.53999999</c:v>
                </c:pt>
                <c:pt idx="12">
                  <c:v>35465107.158919446</c:v>
                </c:pt>
                <c:pt idx="13">
                  <c:v>0</c:v>
                </c:pt>
                <c:pt idx="14">
                  <c:v>7913550</c:v>
                </c:pt>
                <c:pt idx="15">
                  <c:v>5000000</c:v>
                </c:pt>
                <c:pt idx="16">
                  <c:v>7859722360.0002003</c:v>
                </c:pt>
                <c:pt idx="17">
                  <c:v>5000000</c:v>
                </c:pt>
                <c:pt idx="18">
                  <c:v>850000000</c:v>
                </c:pt>
                <c:pt idx="19">
                  <c:v>0</c:v>
                </c:pt>
                <c:pt idx="20">
                  <c:v>13367210.782301208</c:v>
                </c:pt>
                <c:pt idx="21">
                  <c:v>817926040.36000001</c:v>
                </c:pt>
                <c:pt idx="22">
                  <c:v>346546382.95999998</c:v>
                </c:pt>
                <c:pt idx="23">
                  <c:v>449780550</c:v>
                </c:pt>
                <c:pt idx="24">
                  <c:v>60726943.399999999</c:v>
                </c:pt>
                <c:pt idx="25">
                  <c:v>426075878.74000001</c:v>
                </c:pt>
                <c:pt idx="26">
                  <c:v>155300000</c:v>
                </c:pt>
                <c:pt idx="27">
                  <c:v>12094733.916893205</c:v>
                </c:pt>
                <c:pt idx="28">
                  <c:v>180005542.78</c:v>
                </c:pt>
                <c:pt idx="29">
                  <c:v>122222491</c:v>
                </c:pt>
                <c:pt idx="30">
                  <c:v>768248948.50666666</c:v>
                </c:pt>
                <c:pt idx="31">
                  <c:v>510615159.88</c:v>
                </c:pt>
                <c:pt idx="32">
                  <c:v>0</c:v>
                </c:pt>
                <c:pt idx="33">
                  <c:v>20938604.586612776</c:v>
                </c:pt>
                <c:pt idx="34">
                  <c:v>0</c:v>
                </c:pt>
                <c:pt idx="35">
                  <c:v>228853976.98666668</c:v>
                </c:pt>
                <c:pt idx="36">
                  <c:v>71971402.750903189</c:v>
                </c:pt>
                <c:pt idx="37">
                  <c:v>5871315.5199999996</c:v>
                </c:pt>
                <c:pt idx="38">
                  <c:v>661022537.44000006</c:v>
                </c:pt>
                <c:pt idx="39">
                  <c:v>43386948</c:v>
                </c:pt>
                <c:pt idx="40">
                  <c:v>0</c:v>
                </c:pt>
                <c:pt idx="41">
                  <c:v>450080121.75999999</c:v>
                </c:pt>
                <c:pt idx="42">
                  <c:v>620130584.54532003</c:v>
                </c:pt>
                <c:pt idx="43">
                  <c:v>2754934792.5900002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984286130.39999998</c:v>
                </c:pt>
                <c:pt idx="52">
                  <c:v>1701194680.49</c:v>
                </c:pt>
                <c:pt idx="53">
                  <c:v>400000000</c:v>
                </c:pt>
                <c:pt idx="54">
                  <c:v>113694327.944553</c:v>
                </c:pt>
                <c:pt idx="55">
                  <c:v>196204618.94999999</c:v>
                </c:pt>
                <c:pt idx="56">
                  <c:v>14481346231.09458</c:v>
                </c:pt>
                <c:pt idx="57">
                  <c:v>379177000.13999999</c:v>
                </c:pt>
                <c:pt idx="58">
                  <c:v>868467760.03999996</c:v>
                </c:pt>
                <c:pt idx="59">
                  <c:v>196532666.95039999</c:v>
                </c:pt>
                <c:pt idx="60">
                  <c:v>139065333</c:v>
                </c:pt>
                <c:pt idx="61">
                  <c:v>0</c:v>
                </c:pt>
                <c:pt idx="62">
                  <c:v>0</c:v>
                </c:pt>
                <c:pt idx="63">
                  <c:v>658068258.03999996</c:v>
                </c:pt>
                <c:pt idx="64">
                  <c:v>270457845.65999997</c:v>
                </c:pt>
                <c:pt idx="65">
                  <c:v>161621571.47999999</c:v>
                </c:pt>
                <c:pt idx="66">
                  <c:v>42525059.677783005</c:v>
                </c:pt>
                <c:pt idx="67">
                  <c:v>66726891.839999996</c:v>
                </c:pt>
                <c:pt idx="68">
                  <c:v>292243495.24000001</c:v>
                </c:pt>
                <c:pt idx="69">
                  <c:v>137397139.02000001</c:v>
                </c:pt>
                <c:pt idx="70">
                  <c:v>43019329.020178899</c:v>
                </c:pt>
                <c:pt idx="71">
                  <c:v>140172309.96000001</c:v>
                </c:pt>
                <c:pt idx="72">
                  <c:v>5000000</c:v>
                </c:pt>
                <c:pt idx="73">
                  <c:v>30000000</c:v>
                </c:pt>
                <c:pt idx="74">
                  <c:v>284608445</c:v>
                </c:pt>
                <c:pt idx="75">
                  <c:v>65219750</c:v>
                </c:pt>
                <c:pt idx="76">
                  <c:v>242128040</c:v>
                </c:pt>
                <c:pt idx="77">
                  <c:v>130210456</c:v>
                </c:pt>
                <c:pt idx="78">
                  <c:v>51920000</c:v>
                </c:pt>
                <c:pt idx="79">
                  <c:v>68350000</c:v>
                </c:pt>
                <c:pt idx="80">
                  <c:v>274813780</c:v>
                </c:pt>
                <c:pt idx="81">
                  <c:v>0</c:v>
                </c:pt>
                <c:pt idx="82">
                  <c:v>248445639.41999999</c:v>
                </c:pt>
                <c:pt idx="84">
                  <c:v>469715458.44</c:v>
                </c:pt>
                <c:pt idx="85">
                  <c:v>4775470055.3900003</c:v>
                </c:pt>
                <c:pt idx="86">
                  <c:v>537208265.5</c:v>
                </c:pt>
                <c:pt idx="87">
                  <c:v>306999600</c:v>
                </c:pt>
                <c:pt idx="88">
                  <c:v>0</c:v>
                </c:pt>
                <c:pt idx="90">
                  <c:v>210128203.27000001</c:v>
                </c:pt>
                <c:pt idx="91">
                  <c:v>21278590.413066398</c:v>
                </c:pt>
                <c:pt idx="92">
                  <c:v>250508500</c:v>
                </c:pt>
                <c:pt idx="93">
                  <c:v>364566823.75999999</c:v>
                </c:pt>
                <c:pt idx="94">
                  <c:v>37253180758.580093</c:v>
                </c:pt>
                <c:pt idx="95">
                  <c:v>26156921.014240392</c:v>
                </c:pt>
                <c:pt idx="96">
                  <c:v>245194698.06999999</c:v>
                </c:pt>
                <c:pt idx="97">
                  <c:v>1877400600</c:v>
                </c:pt>
                <c:pt idx="98">
                  <c:v>192500000</c:v>
                </c:pt>
                <c:pt idx="99">
                  <c:v>1870560350</c:v>
                </c:pt>
                <c:pt idx="100">
                  <c:v>1411689350</c:v>
                </c:pt>
                <c:pt idx="101">
                  <c:v>1841000000</c:v>
                </c:pt>
                <c:pt idx="102">
                  <c:v>8905682626.3600006</c:v>
                </c:pt>
                <c:pt idx="103">
                  <c:v>2995985365.7500005</c:v>
                </c:pt>
                <c:pt idx="104">
                  <c:v>3548887499</c:v>
                </c:pt>
                <c:pt idx="105">
                  <c:v>8989844175.6200008</c:v>
                </c:pt>
                <c:pt idx="106">
                  <c:v>1256929271.4300001</c:v>
                </c:pt>
                <c:pt idx="107">
                  <c:v>18222859.202606387</c:v>
                </c:pt>
                <c:pt idx="108">
                  <c:v>1085000000</c:v>
                </c:pt>
                <c:pt idx="109">
                  <c:v>658638571.28953004</c:v>
                </c:pt>
                <c:pt idx="110">
                  <c:v>10327528780.77</c:v>
                </c:pt>
                <c:pt idx="111">
                  <c:v>15031383</c:v>
                </c:pt>
                <c:pt idx="112">
                  <c:v>3240000000</c:v>
                </c:pt>
                <c:pt idx="113">
                  <c:v>350000000</c:v>
                </c:pt>
                <c:pt idx="114">
                  <c:v>117131616</c:v>
                </c:pt>
                <c:pt idx="115">
                  <c:v>192689617.05000001</c:v>
                </c:pt>
                <c:pt idx="116">
                  <c:v>25850485.440000001</c:v>
                </c:pt>
                <c:pt idx="117">
                  <c:v>20000000</c:v>
                </c:pt>
                <c:pt idx="118">
                  <c:v>354820742.18000001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C-4899-9533-23593B7D0B7B}"/>
            </c:ext>
          </c:extLst>
        </c:ser>
        <c:ser>
          <c:idx val="1"/>
          <c:order val="1"/>
          <c:tx>
            <c:strRef>
              <c:f>'Sectoral Allocations'!$C$5</c:f>
              <c:strCache>
                <c:ptCount val="1"/>
                <c:pt idx="0">
                  <c:v> Overheads and Other Recurrent 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Allocations'!$C$6:$C$124</c:f>
              <c:numCache>
                <c:formatCode>_(* #,##0.00_);_(* \(#,##0.00\);_(* "-"??_);_(@_)</c:formatCode>
                <c:ptCount val="119"/>
                <c:pt idx="1">
                  <c:v>4963424904.5176353</c:v>
                </c:pt>
                <c:pt idx="2">
                  <c:v>264538316.63</c:v>
                </c:pt>
                <c:pt idx="3">
                  <c:v>173000000</c:v>
                </c:pt>
                <c:pt idx="4">
                  <c:v>92000000</c:v>
                </c:pt>
                <c:pt idx="5">
                  <c:v>84632409.004173711</c:v>
                </c:pt>
                <c:pt idx="6">
                  <c:v>168714033.32983267</c:v>
                </c:pt>
                <c:pt idx="7">
                  <c:v>6127991562.0879107</c:v>
                </c:pt>
                <c:pt idx="8">
                  <c:v>73932375.804148942</c:v>
                </c:pt>
                <c:pt idx="9">
                  <c:v>878196160.38999999</c:v>
                </c:pt>
                <c:pt idx="10">
                  <c:v>225190332.44271079</c:v>
                </c:pt>
                <c:pt idx="11">
                  <c:v>2247610670.0599999</c:v>
                </c:pt>
                <c:pt idx="12">
                  <c:v>3688927.5343768951</c:v>
                </c:pt>
                <c:pt idx="13">
                  <c:v>62453112.473972999</c:v>
                </c:pt>
                <c:pt idx="14">
                  <c:v>4348000</c:v>
                </c:pt>
                <c:pt idx="15">
                  <c:v>3599999.9999999995</c:v>
                </c:pt>
                <c:pt idx="16">
                  <c:v>30856899.610000003</c:v>
                </c:pt>
                <c:pt idx="17">
                  <c:v>49075000</c:v>
                </c:pt>
                <c:pt idx="18">
                  <c:v>1788305964.3399999</c:v>
                </c:pt>
                <c:pt idx="19">
                  <c:v>293663574.67999995</c:v>
                </c:pt>
                <c:pt idx="20">
                  <c:v>217052724.33799651</c:v>
                </c:pt>
                <c:pt idx="21">
                  <c:v>19108960305.127491</c:v>
                </c:pt>
                <c:pt idx="22">
                  <c:v>161242829.99000001</c:v>
                </c:pt>
                <c:pt idx="23">
                  <c:v>1221007030</c:v>
                </c:pt>
                <c:pt idx="24">
                  <c:v>52671398.007819094</c:v>
                </c:pt>
                <c:pt idx="25">
                  <c:v>24569143.406076219</c:v>
                </c:pt>
                <c:pt idx="26">
                  <c:v>10700000</c:v>
                </c:pt>
                <c:pt idx="27">
                  <c:v>6860304.3341202438</c:v>
                </c:pt>
                <c:pt idx="28">
                  <c:v>124765002.29004088</c:v>
                </c:pt>
                <c:pt idx="29">
                  <c:v>40437362700.970009</c:v>
                </c:pt>
                <c:pt idx="30">
                  <c:v>22204370.763704479</c:v>
                </c:pt>
                <c:pt idx="31">
                  <c:v>161440700.87000006</c:v>
                </c:pt>
                <c:pt idx="32">
                  <c:v>153695306.82926175</c:v>
                </c:pt>
                <c:pt idx="33">
                  <c:v>98161396.143279776</c:v>
                </c:pt>
                <c:pt idx="34">
                  <c:v>414254221.52000004</c:v>
                </c:pt>
                <c:pt idx="35">
                  <c:v>13418573.36157028</c:v>
                </c:pt>
                <c:pt idx="36">
                  <c:v>3615240.5677995714</c:v>
                </c:pt>
                <c:pt idx="37">
                  <c:v>10881315.439999998</c:v>
                </c:pt>
                <c:pt idx="38">
                  <c:v>164090406.70999998</c:v>
                </c:pt>
                <c:pt idx="39">
                  <c:v>10228109</c:v>
                </c:pt>
                <c:pt idx="40">
                  <c:v>324893648.38646907</c:v>
                </c:pt>
                <c:pt idx="41">
                  <c:v>68325038.72026062</c:v>
                </c:pt>
                <c:pt idx="42">
                  <c:v>185464866.80000001</c:v>
                </c:pt>
                <c:pt idx="43">
                  <c:v>6255714470.8132153</c:v>
                </c:pt>
                <c:pt idx="44">
                  <c:v>12620737.287775412</c:v>
                </c:pt>
                <c:pt idx="45">
                  <c:v>1630301.8828933383</c:v>
                </c:pt>
                <c:pt idx="46">
                  <c:v>23500000</c:v>
                </c:pt>
                <c:pt idx="47">
                  <c:v>13558454.513878953</c:v>
                </c:pt>
                <c:pt idx="48">
                  <c:v>15641017.453321492</c:v>
                </c:pt>
                <c:pt idx="49">
                  <c:v>51473230.239999965</c:v>
                </c:pt>
                <c:pt idx="51">
                  <c:v>118023516.09999998</c:v>
                </c:pt>
                <c:pt idx="52">
                  <c:v>262105903.72999999</c:v>
                </c:pt>
                <c:pt idx="53">
                  <c:v>243350313.50000003</c:v>
                </c:pt>
                <c:pt idx="54">
                  <c:v>1415957180</c:v>
                </c:pt>
                <c:pt idx="55">
                  <c:v>16383903538.206451</c:v>
                </c:pt>
                <c:pt idx="56">
                  <c:v>20795148047.574539</c:v>
                </c:pt>
                <c:pt idx="57">
                  <c:v>192961854.69999996</c:v>
                </c:pt>
                <c:pt idx="58">
                  <c:v>3039557926.809999</c:v>
                </c:pt>
                <c:pt idx="59">
                  <c:v>2706746002.3920002</c:v>
                </c:pt>
                <c:pt idx="60">
                  <c:v>201710000</c:v>
                </c:pt>
                <c:pt idx="61">
                  <c:v>3156621.1149453674</c:v>
                </c:pt>
                <c:pt idx="62">
                  <c:v>318072127.52664423</c:v>
                </c:pt>
                <c:pt idx="63">
                  <c:v>4113686794.96</c:v>
                </c:pt>
                <c:pt idx="64">
                  <c:v>73317743.518399879</c:v>
                </c:pt>
                <c:pt idx="65">
                  <c:v>325705128</c:v>
                </c:pt>
                <c:pt idx="66">
                  <c:v>21320725.291049406</c:v>
                </c:pt>
                <c:pt idx="67">
                  <c:v>14949868.27547833</c:v>
                </c:pt>
                <c:pt idx="68">
                  <c:v>290280577.0546158</c:v>
                </c:pt>
                <c:pt idx="69">
                  <c:v>40454296.866356812</c:v>
                </c:pt>
                <c:pt idx="70">
                  <c:v>35961397.170000002</c:v>
                </c:pt>
                <c:pt idx="71">
                  <c:v>124240000</c:v>
                </c:pt>
                <c:pt idx="72">
                  <c:v>660700000</c:v>
                </c:pt>
                <c:pt idx="73">
                  <c:v>352815224</c:v>
                </c:pt>
                <c:pt idx="74">
                  <c:v>100486432.16431044</c:v>
                </c:pt>
                <c:pt idx="75">
                  <c:v>121121192.33969355</c:v>
                </c:pt>
                <c:pt idx="76">
                  <c:v>41809010</c:v>
                </c:pt>
                <c:pt idx="77">
                  <c:v>169901415.69999999</c:v>
                </c:pt>
                <c:pt idx="78">
                  <c:v>62967300</c:v>
                </c:pt>
                <c:pt idx="79">
                  <c:v>66990350</c:v>
                </c:pt>
                <c:pt idx="80">
                  <c:v>942765260.2392931</c:v>
                </c:pt>
                <c:pt idx="81">
                  <c:v>74623363.45789054</c:v>
                </c:pt>
                <c:pt idx="82">
                  <c:v>513606982.13999999</c:v>
                </c:pt>
                <c:pt idx="84">
                  <c:v>220172189.21000001</c:v>
                </c:pt>
                <c:pt idx="85">
                  <c:v>3411422021.21</c:v>
                </c:pt>
                <c:pt idx="86">
                  <c:v>1552105808.8800001</c:v>
                </c:pt>
                <c:pt idx="87">
                  <c:v>7076376579.1987247</c:v>
                </c:pt>
                <c:pt idx="88">
                  <c:v>11355000</c:v>
                </c:pt>
                <c:pt idx="90">
                  <c:v>228842971.69951153</c:v>
                </c:pt>
                <c:pt idx="91">
                  <c:v>153714126.08015665</c:v>
                </c:pt>
                <c:pt idx="92">
                  <c:v>362978185.70999986</c:v>
                </c:pt>
                <c:pt idx="93">
                  <c:v>194645570.87</c:v>
                </c:pt>
                <c:pt idx="94">
                  <c:v>6716765603.7116776</c:v>
                </c:pt>
                <c:pt idx="95">
                  <c:v>3737722.9745255066</c:v>
                </c:pt>
                <c:pt idx="96">
                  <c:v>18757067.789999999</c:v>
                </c:pt>
                <c:pt idx="97">
                  <c:v>271280520</c:v>
                </c:pt>
                <c:pt idx="98">
                  <c:v>1698793458.0066562</c:v>
                </c:pt>
                <c:pt idx="99">
                  <c:v>148820960.74743173</c:v>
                </c:pt>
                <c:pt idx="100">
                  <c:v>522346605</c:v>
                </c:pt>
                <c:pt idx="101">
                  <c:v>284620401.5</c:v>
                </c:pt>
                <c:pt idx="102">
                  <c:v>3557662282</c:v>
                </c:pt>
                <c:pt idx="103">
                  <c:v>804807011.19000006</c:v>
                </c:pt>
                <c:pt idx="104">
                  <c:v>4029933333</c:v>
                </c:pt>
                <c:pt idx="105">
                  <c:v>55830695.790000007</c:v>
                </c:pt>
                <c:pt idx="106">
                  <c:v>38872623.168250486</c:v>
                </c:pt>
                <c:pt idx="107">
                  <c:v>53283578.097840622</c:v>
                </c:pt>
                <c:pt idx="108">
                  <c:v>429678059.11999995</c:v>
                </c:pt>
                <c:pt idx="109">
                  <c:v>408008538.22595155</c:v>
                </c:pt>
                <c:pt idx="110">
                  <c:v>3468842599.2494755</c:v>
                </c:pt>
                <c:pt idx="111">
                  <c:v>87924008</c:v>
                </c:pt>
                <c:pt idx="112">
                  <c:v>36481739.548864387</c:v>
                </c:pt>
                <c:pt idx="113">
                  <c:v>414515000</c:v>
                </c:pt>
                <c:pt idx="114">
                  <c:v>148345276.30603904</c:v>
                </c:pt>
                <c:pt idx="115">
                  <c:v>801055802.98000002</c:v>
                </c:pt>
                <c:pt idx="116">
                  <c:v>5776889.2399999984</c:v>
                </c:pt>
                <c:pt idx="117">
                  <c:v>119858085.97</c:v>
                </c:pt>
                <c:pt idx="118">
                  <c:v>580978050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C-4899-9533-23593B7D0B7B}"/>
            </c:ext>
          </c:extLst>
        </c:ser>
        <c:ser>
          <c:idx val="2"/>
          <c:order val="2"/>
          <c:tx>
            <c:strRef>
              <c:f>'Sectoral Allocations'!$E$5</c:f>
              <c:strCache>
                <c:ptCount val="1"/>
                <c:pt idx="0">
                  <c:v> Capital Expenditure 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'Sectoral Allocations'!$A$6:$A$124</c:f>
              <c:strCache>
                <c:ptCount val="119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</c:strCache>
            </c:strRef>
          </c:cat>
          <c:val>
            <c:numRef>
              <c:f>'Sectoral Allocations'!$E$6:$E$124</c:f>
              <c:numCache>
                <c:formatCode>_(* #,##0.00_);_(* \(#,##0.00\);_(* "-"??_);_(@_)</c:formatCode>
                <c:ptCount val="119"/>
                <c:pt idx="1">
                  <c:v>2444656595.9700003</c:v>
                </c:pt>
                <c:pt idx="2">
                  <c:v>21938033</c:v>
                </c:pt>
                <c:pt idx="3">
                  <c:v>95000000.00390625</c:v>
                </c:pt>
                <c:pt idx="4">
                  <c:v>99000000</c:v>
                </c:pt>
                <c:pt idx="5">
                  <c:v>455892027.86000001</c:v>
                </c:pt>
                <c:pt idx="6">
                  <c:v>958466848.46627307</c:v>
                </c:pt>
                <c:pt idx="7">
                  <c:v>2390176215.5574207</c:v>
                </c:pt>
                <c:pt idx="8">
                  <c:v>150190278.50122002</c:v>
                </c:pt>
                <c:pt idx="9">
                  <c:v>2114981621.8100002</c:v>
                </c:pt>
                <c:pt idx="10">
                  <c:v>1882617617.9946196</c:v>
                </c:pt>
                <c:pt idx="11">
                  <c:v>189824396.1797753</c:v>
                </c:pt>
                <c:pt idx="12">
                  <c:v>1843782.7239212124</c:v>
                </c:pt>
                <c:pt idx="13">
                  <c:v>34065269.726026997</c:v>
                </c:pt>
                <c:pt idx="14">
                  <c:v>0</c:v>
                </c:pt>
                <c:pt idx="15">
                  <c:v>10986306.962211477</c:v>
                </c:pt>
                <c:pt idx="16">
                  <c:v>11014543.18</c:v>
                </c:pt>
                <c:pt idx="17">
                  <c:v>27981867884.358509</c:v>
                </c:pt>
                <c:pt idx="18">
                  <c:v>30448476.940000001</c:v>
                </c:pt>
                <c:pt idx="19">
                  <c:v>1852859576.0499997</c:v>
                </c:pt>
                <c:pt idx="20">
                  <c:v>546196584.94713676</c:v>
                </c:pt>
                <c:pt idx="21">
                  <c:v>0</c:v>
                </c:pt>
                <c:pt idx="22">
                  <c:v>632638121.02879477</c:v>
                </c:pt>
                <c:pt idx="23">
                  <c:v>1898500469.1416526</c:v>
                </c:pt>
                <c:pt idx="24">
                  <c:v>37509651.558788478</c:v>
                </c:pt>
                <c:pt idx="25">
                  <c:v>0</c:v>
                </c:pt>
                <c:pt idx="26">
                  <c:v>0</c:v>
                </c:pt>
                <c:pt idx="27">
                  <c:v>143407491.73019716</c:v>
                </c:pt>
                <c:pt idx="28">
                  <c:v>117632902.00031039</c:v>
                </c:pt>
                <c:pt idx="29">
                  <c:v>454461065.44999999</c:v>
                </c:pt>
                <c:pt idx="30">
                  <c:v>0</c:v>
                </c:pt>
                <c:pt idx="31">
                  <c:v>0</c:v>
                </c:pt>
                <c:pt idx="32">
                  <c:v>1437048188.3238001</c:v>
                </c:pt>
                <c:pt idx="33">
                  <c:v>0</c:v>
                </c:pt>
                <c:pt idx="34">
                  <c:v>1151620296.79</c:v>
                </c:pt>
                <c:pt idx="35">
                  <c:v>0</c:v>
                </c:pt>
                <c:pt idx="36">
                  <c:v>193793.90774350968</c:v>
                </c:pt>
                <c:pt idx="37">
                  <c:v>46700000</c:v>
                </c:pt>
                <c:pt idx="38">
                  <c:v>25153120.008457936</c:v>
                </c:pt>
                <c:pt idx="39">
                  <c:v>386138055.06</c:v>
                </c:pt>
                <c:pt idx="40">
                  <c:v>2899971642.7835722</c:v>
                </c:pt>
                <c:pt idx="41">
                  <c:v>560021560</c:v>
                </c:pt>
                <c:pt idx="42">
                  <c:v>497489283.20000005</c:v>
                </c:pt>
                <c:pt idx="43">
                  <c:v>484194572.39647418</c:v>
                </c:pt>
                <c:pt idx="44">
                  <c:v>23255268.929221161</c:v>
                </c:pt>
                <c:pt idx="45">
                  <c:v>3700000</c:v>
                </c:pt>
                <c:pt idx="46">
                  <c:v>0</c:v>
                </c:pt>
                <c:pt idx="47">
                  <c:v>0</c:v>
                </c:pt>
                <c:pt idx="48">
                  <c:v>13565573.542045677</c:v>
                </c:pt>
                <c:pt idx="49">
                  <c:v>53824352.970474318</c:v>
                </c:pt>
                <c:pt idx="51">
                  <c:v>16947104577.397215</c:v>
                </c:pt>
                <c:pt idx="52">
                  <c:v>1924594989.942265</c:v>
                </c:pt>
                <c:pt idx="53">
                  <c:v>4425789214.4015675</c:v>
                </c:pt>
                <c:pt idx="54">
                  <c:v>16481810684.718456</c:v>
                </c:pt>
                <c:pt idx="55">
                  <c:v>12566231456.077932</c:v>
                </c:pt>
                <c:pt idx="56">
                  <c:v>3839957597.23</c:v>
                </c:pt>
                <c:pt idx="57">
                  <c:v>80108321.75</c:v>
                </c:pt>
                <c:pt idx="58">
                  <c:v>244555080</c:v>
                </c:pt>
                <c:pt idx="59">
                  <c:v>88500000</c:v>
                </c:pt>
                <c:pt idx="60">
                  <c:v>4198936953.8717546</c:v>
                </c:pt>
                <c:pt idx="61">
                  <c:v>0</c:v>
                </c:pt>
                <c:pt idx="62">
                  <c:v>5142198554.5270452</c:v>
                </c:pt>
                <c:pt idx="63">
                  <c:v>3905000000</c:v>
                </c:pt>
                <c:pt idx="64">
                  <c:v>46631875932.046501</c:v>
                </c:pt>
                <c:pt idx="65">
                  <c:v>9232652508.0419846</c:v>
                </c:pt>
                <c:pt idx="66">
                  <c:v>34795197.562014438</c:v>
                </c:pt>
                <c:pt idx="67">
                  <c:v>307421125.82580918</c:v>
                </c:pt>
                <c:pt idx="68">
                  <c:v>11614854023.069719</c:v>
                </c:pt>
                <c:pt idx="69">
                  <c:v>0</c:v>
                </c:pt>
                <c:pt idx="70">
                  <c:v>5199508043.2799997</c:v>
                </c:pt>
                <c:pt idx="71">
                  <c:v>302299515.61000001</c:v>
                </c:pt>
                <c:pt idx="72">
                  <c:v>4065000000</c:v>
                </c:pt>
                <c:pt idx="73">
                  <c:v>1395413000</c:v>
                </c:pt>
                <c:pt idx="74">
                  <c:v>7854376464.2027283</c:v>
                </c:pt>
                <c:pt idx="75">
                  <c:v>406967206.26137012</c:v>
                </c:pt>
                <c:pt idx="76">
                  <c:v>12042491513.080763</c:v>
                </c:pt>
                <c:pt idx="77">
                  <c:v>337897200</c:v>
                </c:pt>
                <c:pt idx="78">
                  <c:v>1024668000</c:v>
                </c:pt>
                <c:pt idx="79">
                  <c:v>5962000000</c:v>
                </c:pt>
                <c:pt idx="80">
                  <c:v>7699647394.4376335</c:v>
                </c:pt>
                <c:pt idx="81">
                  <c:v>72567489.303914607</c:v>
                </c:pt>
                <c:pt idx="82">
                  <c:v>26662000000</c:v>
                </c:pt>
                <c:pt idx="84">
                  <c:v>131951373.6821593</c:v>
                </c:pt>
                <c:pt idx="85">
                  <c:v>13319782432.617868</c:v>
                </c:pt>
                <c:pt idx="86">
                  <c:v>2117530878.9867201</c:v>
                </c:pt>
                <c:pt idx="87">
                  <c:v>976577019.21999764</c:v>
                </c:pt>
                <c:pt idx="88">
                  <c:v>0</c:v>
                </c:pt>
                <c:pt idx="90">
                  <c:v>1135625412.0099845</c:v>
                </c:pt>
                <c:pt idx="91">
                  <c:v>391555244.53509432</c:v>
                </c:pt>
                <c:pt idx="92">
                  <c:v>37713025</c:v>
                </c:pt>
                <c:pt idx="93">
                  <c:v>6924173687.3800001</c:v>
                </c:pt>
                <c:pt idx="94">
                  <c:v>20372903671.17823</c:v>
                </c:pt>
                <c:pt idx="95">
                  <c:v>0</c:v>
                </c:pt>
                <c:pt idx="96">
                  <c:v>0</c:v>
                </c:pt>
                <c:pt idx="97">
                  <c:v>1018752621.5017729</c:v>
                </c:pt>
                <c:pt idx="98">
                  <c:v>980699021.59253263</c:v>
                </c:pt>
                <c:pt idx="99">
                  <c:v>966001435.37624252</c:v>
                </c:pt>
                <c:pt idx="100">
                  <c:v>1265247244.71</c:v>
                </c:pt>
                <c:pt idx="101">
                  <c:v>8172203696.5800009</c:v>
                </c:pt>
                <c:pt idx="102">
                  <c:v>761000000</c:v>
                </c:pt>
                <c:pt idx="103">
                  <c:v>974361000</c:v>
                </c:pt>
                <c:pt idx="104">
                  <c:v>17133610500</c:v>
                </c:pt>
                <c:pt idx="105">
                  <c:v>828184453.85000002</c:v>
                </c:pt>
                <c:pt idx="106">
                  <c:v>129841918.18815149</c:v>
                </c:pt>
                <c:pt idx="107">
                  <c:v>1140417.2585359903</c:v>
                </c:pt>
                <c:pt idx="108">
                  <c:v>19877151633.450008</c:v>
                </c:pt>
                <c:pt idx="109">
                  <c:v>186034249.26557863</c:v>
                </c:pt>
                <c:pt idx="110">
                  <c:v>11901376868.840332</c:v>
                </c:pt>
                <c:pt idx="111">
                  <c:v>8720725.8448701948</c:v>
                </c:pt>
                <c:pt idx="112">
                  <c:v>2728846.4135877402</c:v>
                </c:pt>
                <c:pt idx="113">
                  <c:v>449750000</c:v>
                </c:pt>
                <c:pt idx="114">
                  <c:v>4449641996.1702404</c:v>
                </c:pt>
                <c:pt idx="115">
                  <c:v>0</c:v>
                </c:pt>
                <c:pt idx="116">
                  <c:v>23821848.59761158</c:v>
                </c:pt>
                <c:pt idx="117">
                  <c:v>4333583220.0100002</c:v>
                </c:pt>
                <c:pt idx="118">
                  <c:v>210425050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7C-4899-9533-23593B7D0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272667200"/>
        <c:axId val="272666808"/>
      </c:barChart>
      <c:catAx>
        <c:axId val="272667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6808"/>
        <c:crosses val="autoZero"/>
        <c:auto val="1"/>
        <c:lblAlgn val="ctr"/>
        <c:lblOffset val="100"/>
        <c:noMultiLvlLbl val="1"/>
      </c:catAx>
      <c:valAx>
        <c:axId val="272666808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720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9562327209098901"/>
          <c:y val="0.88395577495818201"/>
          <c:w val="0.54437672790901104"/>
          <c:h val="0.11589843722364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1A1A1A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600" b="1" strike="noStrike" spc="-1">
                <a:solidFill>
                  <a:srgbClr val="808080"/>
                </a:solidFill>
                <a:latin typeface="Calibri"/>
                <a:ea typeface="Calibri"/>
              </a:defRPr>
            </a:pPr>
            <a:r>
              <a:rPr lang="en-US" sz="1600" b="1" strike="noStrike" spc="-1">
                <a:solidFill>
                  <a:srgbClr val="808080"/>
                </a:solidFill>
                <a:latin typeface="Calibri"/>
                <a:ea typeface="Calibri"/>
              </a:rPr>
              <a:t>Ministry/ Sector Share of Budgeted Expenditure</a:t>
            </a:r>
          </a:p>
        </c:rich>
      </c:tx>
      <c:layout>
        <c:manualLayout>
          <c:xMode val="edge"/>
          <c:yMode val="edge"/>
          <c:x val="0.11186770428015599"/>
          <c:y val="5.35463047256476E-2"/>
        </c:manualLayout>
      </c:layout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'Sectoral Allocations'!$G$5</c:f>
              <c:strCache>
                <c:ptCount val="1"/>
                <c:pt idx="0">
                  <c:v>Percentage of Total Budgeted Expenditure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4472C4"/>
                  </a:gs>
                  <a:gs pos="100000">
                    <a:srgbClr val="8FAAD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028E-44D2-A775-047327324D8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ED7D31"/>
                  </a:gs>
                  <a:gs pos="100000">
                    <a:srgbClr val="F4B183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028E-44D2-A775-047327324D8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A5A5A5"/>
                  </a:gs>
                  <a:gs pos="100000">
                    <a:srgbClr val="C9C9C9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028E-44D2-A775-047327324D8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C000"/>
                  </a:gs>
                  <a:gs pos="100000">
                    <a:srgbClr val="FFD966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028E-44D2-A775-047327324D8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5B9BD5"/>
                  </a:gs>
                  <a:gs pos="100000">
                    <a:srgbClr val="9DC3E6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028E-44D2-A775-047327324D88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70AD47"/>
                  </a:gs>
                  <a:gs pos="100000">
                    <a:srgbClr val="A9D18E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028E-44D2-A775-047327324D88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264478"/>
                  </a:gs>
                  <a:gs pos="100000">
                    <a:srgbClr val="5F86C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028E-44D2-A775-047327324D88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9E480E"/>
                  </a:gs>
                  <a:gs pos="100000">
                    <a:srgbClr val="EF894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028E-44D2-A775-047327324D88}"/>
              </c:ext>
            </c:extLst>
          </c:dPt>
          <c:dPt>
            <c:idx val="8"/>
            <c:bubble3D val="0"/>
            <c:spPr>
              <a:gradFill>
                <a:gsLst>
                  <a:gs pos="0">
                    <a:srgbClr val="636363"/>
                  </a:gs>
                  <a:gs pos="100000">
                    <a:srgbClr val="A1A1A1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028E-44D2-A775-047327324D88}"/>
              </c:ext>
            </c:extLst>
          </c:dPt>
          <c:dPt>
            <c:idx val="9"/>
            <c:bubble3D val="0"/>
            <c:spPr>
              <a:gradFill>
                <a:gsLst>
                  <a:gs pos="0">
                    <a:srgbClr val="997300"/>
                  </a:gs>
                  <a:gs pos="100000">
                    <a:srgbClr val="FFCA29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028E-44D2-A775-047327324D88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255E91"/>
                  </a:gs>
                  <a:gs pos="100000">
                    <a:srgbClr val="63A0D7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5-028E-44D2-A775-047327324D88}"/>
              </c:ext>
            </c:extLst>
          </c:dPt>
          <c:dPt>
            <c:idx val="11"/>
            <c:bubble3D val="0"/>
            <c:spPr>
              <a:gradFill>
                <a:gsLst>
                  <a:gs pos="0">
                    <a:srgbClr val="43682B"/>
                  </a:gs>
                  <a:gs pos="100000">
                    <a:srgbClr val="89C06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7-028E-44D2-A775-047327324D88}"/>
              </c:ext>
            </c:extLst>
          </c:dPt>
          <c:dPt>
            <c:idx val="12"/>
            <c:bubble3D val="0"/>
            <c:spPr>
              <a:gradFill>
                <a:gsLst>
                  <a:gs pos="0">
                    <a:srgbClr val="698ED0"/>
                  </a:gs>
                  <a:gs pos="100000">
                    <a:srgbClr val="A5BBE3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9-028E-44D2-A775-047327324D88}"/>
              </c:ext>
            </c:extLst>
          </c:dPt>
          <c:dPt>
            <c:idx val="13"/>
            <c:bubble3D val="0"/>
            <c:spPr>
              <a:gradFill>
                <a:gsLst>
                  <a:gs pos="0">
                    <a:srgbClr val="F1975A"/>
                  </a:gs>
                  <a:gs pos="100000">
                    <a:srgbClr val="F6C19C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B-028E-44D2-A775-047327324D88}"/>
              </c:ext>
            </c:extLst>
          </c:dPt>
          <c:dPt>
            <c:idx val="14"/>
            <c:bubble3D val="0"/>
            <c:spPr>
              <a:gradFill>
                <a:gsLst>
                  <a:gs pos="0">
                    <a:srgbClr val="B7B7B7"/>
                  </a:gs>
                  <a:gs pos="100000">
                    <a:srgbClr val="D4D4D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D-028E-44D2-A775-047327324D88}"/>
              </c:ext>
            </c:extLst>
          </c:dPt>
          <c:dPt>
            <c:idx val="15"/>
            <c:bubble3D val="0"/>
            <c:spPr>
              <a:gradFill>
                <a:gsLst>
                  <a:gs pos="0">
                    <a:srgbClr val="FFCD33"/>
                  </a:gs>
                  <a:gs pos="100000">
                    <a:srgbClr val="FFE185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F-028E-44D2-A775-047327324D88}"/>
              </c:ext>
            </c:extLst>
          </c:dPt>
          <c:dPt>
            <c:idx val="16"/>
            <c:bubble3D val="0"/>
            <c:spPr>
              <a:gradFill>
                <a:gsLst>
                  <a:gs pos="0">
                    <a:srgbClr val="7CAFDD"/>
                  </a:gs>
                  <a:gs pos="100000">
                    <a:srgbClr val="B0CFEB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1-028E-44D2-A775-047327324D88}"/>
              </c:ext>
            </c:extLst>
          </c:dPt>
          <c:dPt>
            <c:idx val="17"/>
            <c:bubble3D val="0"/>
            <c:spPr>
              <a:gradFill>
                <a:gsLst>
                  <a:gs pos="0">
                    <a:srgbClr val="8CC168"/>
                  </a:gs>
                  <a:gs pos="100000">
                    <a:srgbClr val="BADAA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3-028E-44D2-A775-047327324D88}"/>
              </c:ext>
            </c:extLst>
          </c:dPt>
          <c:dPt>
            <c:idx val="18"/>
            <c:bubble3D val="0"/>
            <c:spPr>
              <a:gradFill>
                <a:gsLst>
                  <a:gs pos="0">
                    <a:srgbClr val="335AA1"/>
                  </a:gs>
                  <a:gs pos="100000">
                    <a:srgbClr val="7798D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5-028E-44D2-A775-047327324D88}"/>
              </c:ext>
            </c:extLst>
          </c:dPt>
          <c:dPt>
            <c:idx val="19"/>
            <c:bubble3D val="0"/>
            <c:spPr>
              <a:gradFill>
                <a:gsLst>
                  <a:gs pos="0">
                    <a:srgbClr val="D26012"/>
                  </a:gs>
                  <a:gs pos="100000">
                    <a:srgbClr val="F19D64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7-028E-44D2-A775-047327324D88}"/>
              </c:ext>
            </c:extLst>
          </c:dPt>
          <c:dPt>
            <c:idx val="20"/>
            <c:bubble3D val="0"/>
            <c:spPr>
              <a:gradFill>
                <a:gsLst>
                  <a:gs pos="0">
                    <a:srgbClr val="848484"/>
                  </a:gs>
                  <a:gs pos="100000">
                    <a:srgbClr val="B5B5B5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9-028E-44D2-A775-047327324D88}"/>
              </c:ext>
            </c:extLst>
          </c:dPt>
          <c:dPt>
            <c:idx val="21"/>
            <c:bubble3D val="0"/>
            <c:spPr>
              <a:gradFill>
                <a:gsLst>
                  <a:gs pos="0">
                    <a:srgbClr val="CC9A00"/>
                  </a:gs>
                  <a:gs pos="100000">
                    <a:srgbClr val="FFD247"/>
                  </a:gs>
                </a:gsLst>
                <a:lin ang="5400000"/>
              </a:gra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B-028E-44D2-A775-047327324D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'Sectoral Allocations'!$A$6:$A$125</c:f>
              <c:strCache>
                <c:ptCount val="120"/>
                <c:pt idx="0">
                  <c:v>ADMINISTRATION SECTOR:</c:v>
                </c:pt>
                <c:pt idx="1">
                  <c:v>Governor's Office</c:v>
                </c:pt>
                <c:pt idx="2">
                  <c:v>Deputy Governor's Office</c:v>
                </c:pt>
                <c:pt idx="3">
                  <c:v>Office of the Chief of Staff</c:v>
                </c:pt>
                <c:pt idx="4">
                  <c:v>Principal Private Secretary</c:v>
                </c:pt>
                <c:pt idx="5">
                  <c:v>Sustainable Development Goals (SDGs)</c:v>
                </c:pt>
                <c:pt idx="6">
                  <c:v>Benue State Commission for Peace and Reconciliation</c:v>
                </c:pt>
                <c:pt idx="7">
                  <c:v>Benue State Emergency Management Agency (BENSEMA)</c:v>
                </c:pt>
                <c:pt idx="8">
                  <c:v>Public Procurement Commission</c:v>
                </c:pt>
                <c:pt idx="9">
                  <c:v>Benue Investment Promotion Agency</c:v>
                </c:pt>
                <c:pt idx="10">
                  <c:v>Benue State Council on Climate Change</c:v>
                </c:pt>
                <c:pt idx="11">
                  <c:v>Benue State Social Investment Programme</c:v>
                </c:pt>
                <c:pt idx="12">
                  <c:v>Bureau of Archives, Research and Documentation</c:v>
                </c:pt>
                <c:pt idx="13">
                  <c:v>Benue State Aids Control Agency (BENSACA)</c:v>
                </c:pt>
                <c:pt idx="14">
                  <c:v>Muslim Pilgrims Welfare Board (MPWB)</c:v>
                </c:pt>
                <c:pt idx="15">
                  <c:v>Christian Pilgrims Welfare Board (CPWB)</c:v>
                </c:pt>
                <c:pt idx="16">
                  <c:v>Benue State Pension Commission</c:v>
                </c:pt>
                <c:pt idx="17">
                  <c:v>Bureau of Special Projects &amp; Infrastructure</c:v>
                </c:pt>
                <c:pt idx="18">
                  <c:v>Bureau for International Cooperation &amp; Development</c:v>
                </c:pt>
                <c:pt idx="19">
                  <c:v>Bureau of Homeland Security</c:v>
                </c:pt>
                <c:pt idx="20">
                  <c:v>Benue State Bureau of Entreprenuership &amp; Wealth Creation </c:v>
                </c:pt>
                <c:pt idx="21">
                  <c:v>Benue State House of Assembly</c:v>
                </c:pt>
                <c:pt idx="22">
                  <c:v>Benue State House of Assembly Service Commission</c:v>
                </c:pt>
                <c:pt idx="23">
                  <c:v>Ministry of Information &amp; Orientation</c:v>
                </c:pt>
                <c:pt idx="24">
                  <c:v>Benue State Television Corporation</c:v>
                </c:pt>
                <c:pt idx="25">
                  <c:v>Radio Benue Corporation</c:v>
                </c:pt>
                <c:pt idx="26">
                  <c:v>Benue Printing and Publishing Corporation (BPPC)</c:v>
                </c:pt>
                <c:pt idx="27">
                  <c:v>Government Printing Department</c:v>
                </c:pt>
                <c:pt idx="28">
                  <c:v>Bureau for Arts, Culture and Tourism</c:v>
                </c:pt>
                <c:pt idx="29">
                  <c:v>Bureau of Internal Affairs and Special Services (BIASS)</c:v>
                </c:pt>
                <c:pt idx="30">
                  <c:v>Office of the Head of Service  (HOS)</c:v>
                </c:pt>
                <c:pt idx="31">
                  <c:v>Bureau of Establishment and Management Services</c:v>
                </c:pt>
                <c:pt idx="32">
                  <c:v>Bureau of Service Welfare</c:v>
                </c:pt>
                <c:pt idx="33">
                  <c:v>Bureau of Manpower Development and Training</c:v>
                </c:pt>
                <c:pt idx="34">
                  <c:v>Benue Public Service Institute</c:v>
                </c:pt>
                <c:pt idx="35">
                  <c:v>Office of the Auditor-General of the State</c:v>
                </c:pt>
                <c:pt idx="36">
                  <c:v>Local Government Audit Department</c:v>
                </c:pt>
                <c:pt idx="37">
                  <c:v>Benue State Civil Service Commission</c:v>
                </c:pt>
                <c:pt idx="38">
                  <c:v>Benue State Independent Electoral Commission (BSIEC)</c:v>
                </c:pt>
                <c:pt idx="39">
                  <c:v>Local Government Service Commission</c:v>
                </c:pt>
                <c:pt idx="40">
                  <c:v>Ministry of Communications and Digital Economy</c:v>
                </c:pt>
                <c:pt idx="41">
                  <c:v>Benue State Digital Infrastructure  &amp; Services Management Enforcement Agency (BENDISMEA)</c:v>
                </c:pt>
                <c:pt idx="42">
                  <c:v>Benue State Digital Infrastructure Company,Plc</c:v>
                </c:pt>
                <c:pt idx="43">
                  <c:v>Office of the Secretary to the State Government (SSG)</c:v>
                </c:pt>
                <c:pt idx="44">
                  <c:v>Bureau of Political - SSG</c:v>
                </c:pt>
                <c:pt idx="45">
                  <c:v>Bureau of Research and Policy Analysis (REPA) - SSG</c:v>
                </c:pt>
                <c:pt idx="46">
                  <c:v>Office of the Secretary to State Government - (EXCO)</c:v>
                </c:pt>
                <c:pt idx="47">
                  <c:v>Liaison Office Lagos</c:v>
                </c:pt>
                <c:pt idx="48">
                  <c:v>Liaison Office Kaduna</c:v>
                </c:pt>
                <c:pt idx="49">
                  <c:v>Liaison Office Abuja/Lodge</c:v>
                </c:pt>
                <c:pt idx="50">
                  <c:v>ECONOMIC SECTOR:</c:v>
                </c:pt>
                <c:pt idx="51">
                  <c:v>Ministry of Agriculture &amp; Food Security</c:v>
                </c:pt>
                <c:pt idx="52">
                  <c:v>Akperan Orshi Polytechnic, Yandev.</c:v>
                </c:pt>
                <c:pt idx="53">
                  <c:v>Bureau of Agricultural Development &amp; Mechanization(BADM)</c:v>
                </c:pt>
                <c:pt idx="54">
                  <c:v>Agricultural Development Company</c:v>
                </c:pt>
                <c:pt idx="55">
                  <c:v>Ministry of Finance</c:v>
                </c:pt>
                <c:pt idx="56">
                  <c:v>Debt Management Office</c:v>
                </c:pt>
                <c:pt idx="57">
                  <c:v>Office of the Accountant-General</c:v>
                </c:pt>
                <c:pt idx="58">
                  <c:v>Benue State Internal Revenue Service (BIRS)</c:v>
                </c:pt>
                <c:pt idx="59">
                  <c:v>Novus Micro Finance Bank Limited</c:v>
                </c:pt>
                <c:pt idx="60">
                  <c:v>Ministry of Science, Technology &amp; Innovation</c:v>
                </c:pt>
                <c:pt idx="61">
                  <c:v>Business and Engineering Skills Training (BEST) Centre</c:v>
                </c:pt>
                <c:pt idx="62">
                  <c:v>Ministry of Power,Renewable Energy and Transport</c:v>
                </c:pt>
                <c:pt idx="63">
                  <c:v>Benue Links Nigeria Limited</c:v>
                </c:pt>
                <c:pt idx="64">
                  <c:v>Ministry of Works, Housing and Urban Development</c:v>
                </c:pt>
                <c:pt idx="65">
                  <c:v>Benue State Budget and Economic Planning Commission</c:v>
                </c:pt>
                <c:pt idx="66">
                  <c:v>Benue State Bureau of Statistics</c:v>
                </c:pt>
                <c:pt idx="67">
                  <c:v>Fiscal Responsibility Commission</c:v>
                </c:pt>
                <c:pt idx="68">
                  <c:v>Ministry of Water Resources, Environment and Climate Change</c:v>
                </c:pt>
                <c:pt idx="69">
                  <c:v>Benue State Water Board</c:v>
                </c:pt>
                <c:pt idx="70">
                  <c:v>Benue State Rural Water Supply and Sanitation Agency (BERWASSA)</c:v>
                </c:pt>
                <c:pt idx="71">
                  <c:v>Benue State Environmental Sanitation Authority</c:v>
                </c:pt>
                <c:pt idx="72">
                  <c:v>Benue State Agro-Climate and Watershed Management Agency</c:v>
                </c:pt>
                <c:pt idx="73">
                  <c:v>Ministry of Marine and Blue Economy</c:v>
                </c:pt>
                <c:pt idx="74">
                  <c:v>Ministry of Cooperatives and Rural Development</c:v>
                </c:pt>
                <c:pt idx="75">
                  <c:v>Benue State Urban Development Board</c:v>
                </c:pt>
                <c:pt idx="76">
                  <c:v>Ministry of Lands, Survey and Solid Minerals</c:v>
                </c:pt>
                <c:pt idx="77">
                  <c:v>Benue State Geographic Information System</c:v>
                </c:pt>
                <c:pt idx="78">
                  <c:v>Bureau for Mines and Solid Minerals</c:v>
                </c:pt>
                <c:pt idx="79">
                  <c:v>Benue Geo-Mining Company Limited</c:v>
                </c:pt>
                <c:pt idx="80">
                  <c:v>Ministry of Industry, Trade and Investment</c:v>
                </c:pt>
                <c:pt idx="81">
                  <c:v>Directorate for Diaspora Linkages and Investment</c:v>
                </c:pt>
                <c:pt idx="82">
                  <c:v>Benue Investment and Property Company Limited</c:v>
                </c:pt>
                <c:pt idx="83">
                  <c:v>LAW &amp; JUSTICE SECTOR:</c:v>
                </c:pt>
                <c:pt idx="84">
                  <c:v>Benue State Judicial Service Commission</c:v>
                </c:pt>
                <c:pt idx="85">
                  <c:v>High Court of Justice</c:v>
                </c:pt>
                <c:pt idx="86">
                  <c:v>Customary Court of Appeal</c:v>
                </c:pt>
                <c:pt idx="87">
                  <c:v>Ministry of Justice and Public Order</c:v>
                </c:pt>
                <c:pt idx="88">
                  <c:v>Citizens Mediation Centre, Makurdi</c:v>
                </c:pt>
                <c:pt idx="89">
                  <c:v>SOCIAL SECTOR:</c:v>
                </c:pt>
                <c:pt idx="90">
                  <c:v>Ministry of Women Affairs and Social Welfare</c:v>
                </c:pt>
                <c:pt idx="91">
                  <c:v>Benue State Rehabilitation Board, Apir</c:v>
                </c:pt>
                <c:pt idx="92">
                  <c:v>Benue State Community and Social Development  Agency</c:v>
                </c:pt>
                <c:pt idx="93">
                  <c:v>Ministry of Education and Knowledge Management</c:v>
                </c:pt>
                <c:pt idx="94">
                  <c:v>Benue State Universal Basic Education Board  (SUBEB)</c:v>
                </c:pt>
                <c:pt idx="95">
                  <c:v>Benue State Library Board</c:v>
                </c:pt>
                <c:pt idx="96">
                  <c:v>State Agency for Mass Education</c:v>
                </c:pt>
                <c:pt idx="97">
                  <c:v>College of Education, Katsina-Ala</c:v>
                </c:pt>
                <c:pt idx="98">
                  <c:v>Benue State Education Quality Assurance &amp; Examinations Board</c:v>
                </c:pt>
                <c:pt idx="99">
                  <c:v>College of Education Oju</c:v>
                </c:pt>
                <c:pt idx="100">
                  <c:v>Benue State Polytechnic, Ugbokolo</c:v>
                </c:pt>
                <c:pt idx="101">
                  <c:v>Akawe Torkula Polytechnic, Makurdi</c:v>
                </c:pt>
                <c:pt idx="102">
                  <c:v>Father Moses Oshio Adasu State University (FMOAU), Makurdi   </c:v>
                </c:pt>
                <c:pt idx="103">
                  <c:v>Benue State University College of Health Sciences</c:v>
                </c:pt>
                <c:pt idx="104">
                  <c:v>Benue State University of Agriculture, Science and Technology(BUAST),Ihugh</c:v>
                </c:pt>
                <c:pt idx="105">
                  <c:v>Benue State Teaching Service Board</c:v>
                </c:pt>
                <c:pt idx="106">
                  <c:v>Benue State Science and Technical Education Board</c:v>
                </c:pt>
                <c:pt idx="107">
                  <c:v>Benue State Scholarship Board</c:v>
                </c:pt>
                <c:pt idx="108">
                  <c:v>Ministry of Health and Human Services</c:v>
                </c:pt>
                <c:pt idx="109">
                  <c:v>Benue State Health Insurance Agency</c:v>
                </c:pt>
                <c:pt idx="110">
                  <c:v>Benue State University Teaching Hospital (BSUTH)</c:v>
                </c:pt>
                <c:pt idx="111">
                  <c:v>Benue State Primary Health Care Board</c:v>
                </c:pt>
                <c:pt idx="112">
                  <c:v>Hospital Management Board</c:v>
                </c:pt>
                <c:pt idx="113">
                  <c:v>Benue State College of Health Sciences &amp; Technology,Agasha</c:v>
                </c:pt>
                <c:pt idx="114">
                  <c:v>Ministry of Youth, Sports and Creativity</c:v>
                </c:pt>
                <c:pt idx="115">
                  <c:v>Benue State Sports Council</c:v>
                </c:pt>
                <c:pt idx="116">
                  <c:v>Benue State Sports Marketing and Lottery Board</c:v>
                </c:pt>
                <c:pt idx="117">
                  <c:v>Ministry of Humanitarian Affairs and Disaster Management</c:v>
                </c:pt>
                <c:pt idx="118">
                  <c:v>Bureau of Local Government and Chieftaincy Affairs</c:v>
                </c:pt>
                <c:pt idx="119">
                  <c:v>Other MDA Expenditure</c:v>
                </c:pt>
              </c:strCache>
            </c:strRef>
          </c:cat>
          <c:val>
            <c:numRef>
              <c:f>'Sectoral Allocations'!$G$6:$G$125</c:f>
              <c:numCache>
                <c:formatCode>0.0%</c:formatCode>
                <c:ptCount val="120"/>
                <c:pt idx="0">
                  <c:v>0</c:v>
                </c:pt>
                <c:pt idx="1">
                  <c:v>1.1145153675879196E-2</c:v>
                </c:pt>
                <c:pt idx="2">
                  <c:v>4.3556412393753791E-4</c:v>
                </c:pt>
                <c:pt idx="3">
                  <c:v>3.8560527581641248E-4</c:v>
                </c:pt>
                <c:pt idx="4">
                  <c:v>2.7481570029798988E-4</c:v>
                </c:pt>
                <c:pt idx="5">
                  <c:v>7.7772042746075665E-4</c:v>
                </c:pt>
                <c:pt idx="6">
                  <c:v>1.6218167716926836E-3</c:v>
                </c:pt>
                <c:pt idx="7">
                  <c:v>1.2273759494927325E-2</c:v>
                </c:pt>
                <c:pt idx="8">
                  <c:v>3.2247342510771865E-4</c:v>
                </c:pt>
                <c:pt idx="9">
                  <c:v>4.3066609860297244E-3</c:v>
                </c:pt>
                <c:pt idx="10">
                  <c:v>3.0327681570319672E-3</c:v>
                </c:pt>
                <c:pt idx="11">
                  <c:v>3.74928747979797E-3</c:v>
                </c:pt>
                <c:pt idx="12">
                  <c:v>5.8988711540323391E-5</c:v>
                </c:pt>
                <c:pt idx="13">
                  <c:v>1.3887312458597925E-4</c:v>
                </c:pt>
                <c:pt idx="14">
                  <c:v>1.7642232722454543E-5</c:v>
                </c:pt>
                <c:pt idx="15">
                  <c:v>2.8181280963725345E-5</c:v>
                </c:pt>
                <c:pt idx="16">
                  <c:v>1.1369015886827465E-2</c:v>
                </c:pt>
                <c:pt idx="17">
                  <c:v>4.0338833912457746E-2</c:v>
                </c:pt>
                <c:pt idx="18">
                  <c:v>3.8398723597054133E-3</c:v>
                </c:pt>
                <c:pt idx="19">
                  <c:v>3.0884725804906413E-3</c:v>
                </c:pt>
                <c:pt idx="20">
                  <c:v>1.1174157739545546E-3</c:v>
                </c:pt>
                <c:pt idx="21">
                  <c:v>2.8671315318291084E-2</c:v>
                </c:pt>
                <c:pt idx="22">
                  <c:v>1.6408761069442517E-3</c:v>
                </c:pt>
                <c:pt idx="23">
                  <c:v>5.1355832187963838E-3</c:v>
                </c:pt>
                <c:pt idx="24">
                  <c:v>2.1713029197739471E-4</c:v>
                </c:pt>
                <c:pt idx="25">
                  <c:v>6.4839961961715752E-4</c:v>
                </c:pt>
                <c:pt idx="26">
                  <c:v>2.3884505889772942E-4</c:v>
                </c:pt>
                <c:pt idx="27">
                  <c:v>2.3361137371172655E-4</c:v>
                </c:pt>
                <c:pt idx="28">
                  <c:v>6.0776491683206004E-4</c:v>
                </c:pt>
                <c:pt idx="29">
                  <c:v>5.9012062011973974E-2</c:v>
                </c:pt>
                <c:pt idx="30">
                  <c:v>1.1373245156448043E-3</c:v>
                </c:pt>
                <c:pt idx="31">
                  <c:v>9.66971214719265E-4</c:v>
                </c:pt>
                <c:pt idx="32">
                  <c:v>2.2888025529579099E-3</c:v>
                </c:pt>
                <c:pt idx="33">
                  <c:v>1.7136413668102893E-4</c:v>
                </c:pt>
                <c:pt idx="34">
                  <c:v>2.2530204310373834E-3</c:v>
                </c:pt>
                <c:pt idx="35">
                  <c:v>3.4858796118811909E-4</c:v>
                </c:pt>
                <c:pt idx="36">
                  <c:v>1.0903483730509787E-4</c:v>
                </c:pt>
                <c:pt idx="37">
                  <c:v>9.1297273366608962E-5</c:v>
                </c:pt>
                <c:pt idx="38">
                  <c:v>1.2233846275461896E-3</c:v>
                </c:pt>
                <c:pt idx="39">
                  <c:v>6.3272805994235245E-4</c:v>
                </c:pt>
                <c:pt idx="40">
                  <c:v>4.6400189181129625E-3</c:v>
                </c:pt>
                <c:pt idx="41">
                  <c:v>1.5516680335541748E-3</c:v>
                </c:pt>
                <c:pt idx="42">
                  <c:v>1.8749117480193317E-3</c:v>
                </c:pt>
                <c:pt idx="43">
                  <c:v>1.3661424910760965E-2</c:v>
                </c:pt>
                <c:pt idx="44">
                  <c:v>5.1619318180203933E-5</c:v>
                </c:pt>
                <c:pt idx="45">
                  <c:v>7.6693751033875758E-6</c:v>
                </c:pt>
                <c:pt idx="46">
                  <c:v>3.381240291624483E-5</c:v>
                </c:pt>
                <c:pt idx="47">
                  <c:v>1.9508252210419301E-5</c:v>
                </c:pt>
                <c:pt idx="48">
                  <c:v>4.2023192448737136E-5</c:v>
                </c:pt>
                <c:pt idx="49">
                  <c:v>1.5150486423912225E-4</c:v>
                </c:pt>
                <c:pt idx="50">
                  <c:v>0</c:v>
                </c:pt>
                <c:pt idx="51">
                  <c:v>2.5969960261302685E-2</c:v>
                </c:pt>
                <c:pt idx="52">
                  <c:v>5.5940038999940222E-3</c:v>
                </c:pt>
                <c:pt idx="53">
                  <c:v>7.2936080066413143E-3</c:v>
                </c:pt>
                <c:pt idx="54">
                  <c:v>2.5915353905065198E-2</c:v>
                </c:pt>
                <c:pt idx="55">
                  <c:v>4.1936501214314401E-2</c:v>
                </c:pt>
                <c:pt idx="56">
                  <c:v>5.628175453114051E-2</c:v>
                </c:pt>
                <c:pt idx="57">
                  <c:v>9.3846997173804966E-4</c:v>
                </c:pt>
                <c:pt idx="58">
                  <c:v>5.9748397459991947E-3</c:v>
                </c:pt>
                <c:pt idx="59">
                  <c:v>4.3046479065545545E-3</c:v>
                </c:pt>
                <c:pt idx="60">
                  <c:v>6.5318545092568079E-3</c:v>
                </c:pt>
                <c:pt idx="61">
                  <c:v>4.5418274464876056E-6</c:v>
                </c:pt>
                <c:pt idx="62">
                  <c:v>7.8563775461003536E-3</c:v>
                </c:pt>
                <c:pt idx="63">
                  <c:v>1.2484337781174436E-2</c:v>
                </c:pt>
                <c:pt idx="64">
                  <c:v>6.7589772616543212E-2</c:v>
                </c:pt>
                <c:pt idx="65">
                  <c:v>1.3985355459670444E-2</c:v>
                </c:pt>
                <c:pt idx="66">
                  <c:v>1.4192717639945792E-4</c:v>
                </c:pt>
                <c:pt idx="67">
                  <c:v>5.5984402099173991E-4</c:v>
                </c:pt>
                <c:pt idx="68">
                  <c:v>1.7549900539669691E-2</c:v>
                </c:pt>
                <c:pt idx="69">
                  <c:v>2.558972089115822E-4</c:v>
                </c:pt>
                <c:pt idx="70">
                  <c:v>7.5948250664765547E-3</c:v>
                </c:pt>
                <c:pt idx="71">
                  <c:v>8.1539951419461697E-4</c:v>
                </c:pt>
                <c:pt idx="72">
                  <c:v>6.8066525308884849E-3</c:v>
                </c:pt>
                <c:pt idx="73">
                  <c:v>2.5585603909330408E-3</c:v>
                </c:pt>
                <c:pt idx="74">
                  <c:v>1.1855162757921469E-2</c:v>
                </c:pt>
                <c:pt idx="75">
                  <c:v>8.5366698612725223E-4</c:v>
                </c:pt>
                <c:pt idx="76">
                  <c:v>1.7735581663540233E-2</c:v>
                </c:pt>
                <c:pt idx="77">
                  <c:v>9.1798382112935053E-4</c:v>
                </c:pt>
                <c:pt idx="78">
                  <c:v>1.6396214020826488E-3</c:v>
                </c:pt>
                <c:pt idx="79">
                  <c:v>8.7730097290075418E-3</c:v>
                </c:pt>
                <c:pt idx="80">
                  <c:v>1.283033417466747E-2</c:v>
                </c:pt>
                <c:pt idx="81">
                  <c:v>2.1178197528373715E-4</c:v>
                </c:pt>
                <c:pt idx="82">
                  <c:v>3.9458430503680295E-2</c:v>
                </c:pt>
                <c:pt idx="83">
                  <c:v>0</c:v>
                </c:pt>
                <c:pt idx="84">
                  <c:v>1.1824830690032042E-3</c:v>
                </c:pt>
                <c:pt idx="85">
                  <c:v>3.0944355059327938E-2</c:v>
                </c:pt>
                <c:pt idx="86">
                  <c:v>6.0529164497619883E-3</c:v>
                </c:pt>
                <c:pt idx="87">
                  <c:v>1.2028515144931211E-2</c:v>
                </c:pt>
                <c:pt idx="88">
                  <c:v>1.6337865323998297E-5</c:v>
                </c:pt>
                <c:pt idx="89">
                  <c:v>0</c:v>
                </c:pt>
                <c:pt idx="90">
                  <c:v>2.2655699672125386E-3</c:v>
                </c:pt>
                <c:pt idx="91">
                  <c:v>8.1516374168793355E-4</c:v>
                </c:pt>
                <c:pt idx="92">
                  <c:v>9.3696285095611E-4</c:v>
                </c:pt>
                <c:pt idx="93">
                  <c:v>1.0767287888627271E-2</c:v>
                </c:pt>
                <c:pt idx="94">
                  <c:v>9.2578143408987429E-2</c:v>
                </c:pt>
                <c:pt idx="95">
                  <c:v>4.3013180748334E-5</c:v>
                </c:pt>
                <c:pt idx="96">
                  <c:v>3.7978057266862278E-4</c:v>
                </c:pt>
                <c:pt idx="97">
                  <c:v>4.5573849309858217E-3</c:v>
                </c:pt>
                <c:pt idx="98">
                  <c:v>4.1322964635162902E-3</c:v>
                </c:pt>
                <c:pt idx="99">
                  <c:v>4.2954452881335797E-3</c:v>
                </c:pt>
                <c:pt idx="100">
                  <c:v>4.6032107485858504E-3</c:v>
                </c:pt>
                <c:pt idx="101">
                  <c:v>1.4816773513399851E-2</c:v>
                </c:pt>
                <c:pt idx="102">
                  <c:v>1.9027526738079111E-2</c:v>
                </c:pt>
                <c:pt idx="103">
                  <c:v>6.8706131901260601E-3</c:v>
                </c:pt>
                <c:pt idx="104">
                  <c:v>3.5556880222877313E-2</c:v>
                </c:pt>
                <c:pt idx="105">
                  <c:v>1.4206762121021807E-2</c:v>
                </c:pt>
                <c:pt idx="106">
                  <c:v>2.051252894169589E-3</c:v>
                </c:pt>
                <c:pt idx="107">
                  <c:v>1.0452615816792217E-4</c:v>
                </c:pt>
                <c:pt idx="108">
                  <c:v>3.0779113390675183E-2</c:v>
                </c:pt>
                <c:pt idx="109">
                  <c:v>1.8023900778201809E-3</c:v>
                </c:pt>
                <c:pt idx="110">
                  <c:v>3.6974579482156288E-2</c:v>
                </c:pt>
                <c:pt idx="111">
                  <c:v>1.6068246208001647E-4</c:v>
                </c:pt>
                <c:pt idx="112">
                  <c:v>4.7182123225437324E-3</c:v>
                </c:pt>
                <c:pt idx="113">
                  <c:v>1.7471156351954904E-3</c:v>
                </c:pt>
                <c:pt idx="114">
                  <c:v>6.7842340278789961E-3</c:v>
                </c:pt>
                <c:pt idx="115">
                  <c:v>1.4298264058820133E-3</c:v>
                </c:pt>
                <c:pt idx="116">
                  <c:v>7.9781765057677638E-5</c:v>
                </c:pt>
                <c:pt idx="117">
                  <c:v>6.4365021217007764E-3</c:v>
                </c:pt>
                <c:pt idx="118">
                  <c:v>1.6492162716594207E-3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28E-44D2-A775-04732732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solidFill>
          <a:srgbClr val="FFFFFF">
            <a:alpha val="50000"/>
          </a:srgbClr>
        </a:solidFill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Top 2022 Capital Project Allocations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'Main Capital Allocations '!$E$6:$E$7</c:f>
              <c:strCache>
                <c:ptCount val="2"/>
                <c:pt idx="0">
                  <c:v>Amount </c:v>
                </c:pt>
                <c:pt idx="1">
                  <c:v>6,742,646,553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80E-4CCB-999D-792E7EA8A9B4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80E-4CCB-999D-792E7EA8A9B4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80E-4CCB-999D-792E7EA8A9B4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80E-4CCB-999D-792E7EA8A9B4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80E-4CCB-999D-792E7EA8A9B4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E80E-4CCB-999D-792E7EA8A9B4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E80E-4CCB-999D-792E7EA8A9B4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E80E-4CCB-999D-792E7EA8A9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'Main Capital Allocations '!$A$7:$A$38</c:f>
              <c:strCache>
                <c:ptCount val="10"/>
                <c:pt idx="0">
                  <c:v>FERTILIZER PROCUREMENT &amp; DISTRIBUTION BY BENUE STATE GOVERNMENT</c:v>
                </c:pt>
                <c:pt idx="1">
                  <c:v>PURCHASE OF 100NO. HILUX VAN @ 80M EACH,100NO PRADO JEEP @N100M EACH  </c:v>
                </c:pt>
                <c:pt idx="2">
                  <c:v>PURCHASE OF 200NO. HUMMER II BUSES @ N70M EACH </c:v>
                </c:pt>
                <c:pt idx="3">
                  <c:v>CONTRACT FINANCING-CONTRACTOR ARREARS</c:v>
                </c:pt>
                <c:pt idx="4">
                  <c:v>SURFACING AND CONSTRUCTION OF NEW TOWNSHIP ROADS &amp; INTERCHANGE IN MAKURDI, GBOKO, OTUKPO, KATSINA ALA, VANDEIKYA, OJU, AND OTHERS.</c:v>
                </c:pt>
                <c:pt idx="5">
                  <c:v>CONSTRUCTION OF 16NO. ROAD PROJECTS IN MAKURDI TOWNSHIP (15.528KM)</c:v>
                </c:pt>
                <c:pt idx="6">
                  <c:v>ACQUISITION OF LAND BY STATE GOVERNMENT, (LAND COMPENSATION) LAND FOR MAKURDI INTERNATIONAL AIRPORT (GBOKO ROAD), EXPORT PROMOTION ZONE (GBOKO ROAD), MAKURDI POWER PLANT (BEHIND INDUSTRIAL LAYOUT), IMMIGRATION QUARTERS ALONG MAKURD-LAFIA ROAD.  URBAN RENEW</c:v>
                </c:pt>
                <c:pt idx="7">
                  <c:v>PURCHASE OF MEDICAL EQUIPMENT, DRUGS AND OTHER MEDICAL CONSUMABLES (USAID, GLOBAL HEALTH FUND) FINAL PAYMENT</c:v>
                </c:pt>
                <c:pt idx="8">
                  <c:v>CONSTRUCTION OF ORGANIC FERTILIZER PLANT</c:v>
                </c:pt>
                <c:pt idx="9">
                  <c:v>PROCUREMENT OF MACHINERIES FOR FOOD BASKET BREWERY FACTORY PROJECT</c:v>
                </c:pt>
              </c:strCache>
            </c:strRef>
          </c:cat>
          <c:val>
            <c:numRef>
              <c:f>'Main Capital Allocations '!$E$7:$E$38</c:f>
              <c:numCache>
                <c:formatCode>#,##0</c:formatCode>
                <c:ptCount val="32"/>
                <c:pt idx="0">
                  <c:v>6742646552.9294434</c:v>
                </c:pt>
                <c:pt idx="1">
                  <c:v>5701483899.6358995</c:v>
                </c:pt>
                <c:pt idx="2">
                  <c:v>4201483899.6359</c:v>
                </c:pt>
                <c:pt idx="3">
                  <c:v>3839957597.23</c:v>
                </c:pt>
                <c:pt idx="4">
                  <c:v>5000000000</c:v>
                </c:pt>
                <c:pt idx="5">
                  <c:v>4422115651.2200003</c:v>
                </c:pt>
                <c:pt idx="6">
                  <c:v>10000000000</c:v>
                </c:pt>
                <c:pt idx="7">
                  <c:v>12463104261.970005</c:v>
                </c:pt>
                <c:pt idx="8">
                  <c:v>5254681600</c:v>
                </c:pt>
                <c:pt idx="9">
                  <c:v>7400000000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0E-4CCB-999D-792E7EA8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272659752"/>
        <c:axId val="272662888"/>
      </c:barChart>
      <c:catAx>
        <c:axId val="27265975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62888"/>
        <c:crosses val="autoZero"/>
        <c:auto val="1"/>
        <c:lblAlgn val="ctr"/>
        <c:lblOffset val="100"/>
        <c:noMultiLvlLbl val="1"/>
      </c:catAx>
      <c:valAx>
        <c:axId val="272662888"/>
        <c:scaling>
          <c:orientation val="minMax"/>
        </c:scaling>
        <c:delete val="0"/>
        <c:axPos val="b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Amount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n-US"/>
          </a:p>
        </c:txPr>
        <c:crossAx val="272659752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Calibri"/>
                <a:ea typeface="Calibri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Calibri"/>
                <a:ea typeface="Calibri"/>
              </a:rPr>
              <a:t>2020 Capital Project Allocation - Top 5 and Other Capital Projects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'Main Capital Allocations '!$B$47</c:f>
              <c:strCache>
                <c:ptCount val="1"/>
                <c:pt idx="0">
                  <c:v>6,742,646,553</c:v>
                </c:pt>
              </c:strCache>
            </c:strRef>
          </c:tx>
          <c:spPr>
            <a:gradFill>
              <a:gsLst>
                <a:gs pos="0">
                  <a:srgbClr val="6082CA"/>
                </a:gs>
                <a:gs pos="100000">
                  <a:srgbClr val="3D6FC9"/>
                </a:gs>
              </a:gsLst>
              <a:lin ang="5400000"/>
            </a:gra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1D3-4DE6-B1A7-0BE954A08BC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1D3-4DE6-B1A7-0BE954A08BC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1D3-4DE6-B1A7-0BE954A08BC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B1D3-4DE6-B1A7-0BE954A08BCD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1D3-4DE6-B1A7-0BE954A08BC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D3-4DE6-B1A7-0BE954A08BC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D3-4DE6-B1A7-0BE954A08BCD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D3-4DE6-B1A7-0BE954A08BCD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D3-4DE6-B1A7-0BE954A08BCD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D3-4DE6-B1A7-0BE954A08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'Main Capital Allocations '!$A$48:$A$52</c:f>
              <c:strCache>
                <c:ptCount val="5"/>
                <c:pt idx="0">
                  <c:v>PURCHASE OF 100NO. HILUX VAN @ 80M EACH,100NO PRADO JEEP @N100M EACH  </c:v>
                </c:pt>
                <c:pt idx="1">
                  <c:v>PURCHASE OF 200NO. HUMMER II BUSES @ N70M EACH </c:v>
                </c:pt>
                <c:pt idx="2">
                  <c:v>SURFACING AND CONSTRUCTION OF NEW TOWNSHIP ROADS &amp; INTERCHANGE IN MAKURDI, GBOKO, OTUKPO, KATSINA ALA, VANDEIKYA, OJU, AND OTHERS.</c:v>
                </c:pt>
                <c:pt idx="3">
                  <c:v>CONSTRUCTION OF 16NO. ROAD PROJECTS IN MAKURDI TOWNSHIP (15.528KM)</c:v>
                </c:pt>
                <c:pt idx="4">
                  <c:v>Other Capital Projects</c:v>
                </c:pt>
              </c:strCache>
            </c:strRef>
          </c:cat>
          <c:val>
            <c:numRef>
              <c:f>'Main Capital Allocations '!$B$48:$B$52</c:f>
              <c:numCache>
                <c:formatCode>#,##0</c:formatCode>
                <c:ptCount val="5"/>
                <c:pt idx="0">
                  <c:v>5701483899.6358995</c:v>
                </c:pt>
                <c:pt idx="1">
                  <c:v>4201483899.6359</c:v>
                </c:pt>
                <c:pt idx="2">
                  <c:v>3839957597.23</c:v>
                </c:pt>
                <c:pt idx="3">
                  <c:v>5000000000</c:v>
                </c:pt>
                <c:pt idx="4" formatCode="_(* #,##0_);_(* \(#,##0\);_(* \-??_);_(@_)">
                  <c:v>356426791054.51941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D3-4DE6-B1A7-0BE954A08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1A1A1A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1104901</xdr:colOff>
      <xdr:row>40</xdr:row>
      <xdr:rowOff>85725</xdr:rowOff>
    </xdr:from>
    <xdr:to>
      <xdr:col>3</xdr:col>
      <xdr:colOff>2208766</xdr:colOff>
      <xdr:row>58</xdr:row>
      <xdr:rowOff>18900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1504800</xdr:colOff>
      <xdr:row>40</xdr:row>
      <xdr:rowOff>76320</xdr:rowOff>
    </xdr:from>
    <xdr:to>
      <xdr:col>9</xdr:col>
      <xdr:colOff>210960</xdr:colOff>
      <xdr:row>58</xdr:row>
      <xdr:rowOff>9360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123825</xdr:colOff>
      <xdr:row>45</xdr:row>
      <xdr:rowOff>114300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123825</xdr:colOff>
      <xdr:row>45</xdr:row>
      <xdr:rowOff>114300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2263140</xdr:colOff>
      <xdr:row>46</xdr:row>
      <xdr:rowOff>30480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2263140</xdr:colOff>
      <xdr:row>46</xdr:row>
      <xdr:rowOff>30480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26BFF4C4-95FA-8F4B-90DC-29F7E6856F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1447800</xdr:colOff>
      <xdr:row>47</xdr:row>
      <xdr:rowOff>127000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0EAA7D1-7562-A442-9997-DAD2B53D136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123825</xdr:colOff>
      <xdr:row>45</xdr:row>
      <xdr:rowOff>114300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123825</xdr:colOff>
      <xdr:row>45</xdr:row>
      <xdr:rowOff>114300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2035629</xdr:colOff>
      <xdr:row>46</xdr:row>
      <xdr:rowOff>54429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0088B10B-CE49-33C1-EF6B-E3AFD502C5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2035629</xdr:colOff>
      <xdr:row>46</xdr:row>
      <xdr:rowOff>54429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E795593-DFFF-7EA9-8B63-41969DACFA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2035629</xdr:colOff>
      <xdr:row>46</xdr:row>
      <xdr:rowOff>54429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AA267AA2-C499-D689-4ACB-6E2A7F1415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2035629</xdr:colOff>
      <xdr:row>46</xdr:row>
      <xdr:rowOff>54429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05DCDDE-5D79-072D-6D90-16A4943760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152415</xdr:colOff>
      <xdr:row>21</xdr:row>
      <xdr:rowOff>38085</xdr:rowOff>
    </xdr:from>
    <xdr:to>
      <xdr:col>6</xdr:col>
      <xdr:colOff>108015</xdr:colOff>
      <xdr:row>37</xdr:row>
      <xdr:rowOff>190200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47625</xdr:colOff>
      <xdr:row>47</xdr:row>
      <xdr:rowOff>57150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704850</xdr:colOff>
      <xdr:row>21</xdr:row>
      <xdr:rowOff>9525</xdr:rowOff>
    </xdr:from>
    <xdr:to>
      <xdr:col>11</xdr:col>
      <xdr:colOff>895350</xdr:colOff>
      <xdr:row>37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1333500</xdr:colOff>
      <xdr:row>49</xdr:row>
      <xdr:rowOff>25400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1333500</xdr:colOff>
      <xdr:row>49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2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2118360</xdr:colOff>
      <xdr:row>47</xdr:row>
      <xdr:rowOff>137160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026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1333500</xdr:colOff>
      <xdr:row>49</xdr:row>
      <xdr:rowOff>25400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4711507-5EEE-4947-AA94-DF95F1016D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38100</xdr:colOff>
      <xdr:row>47</xdr:row>
      <xdr:rowOff>57150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1888671</xdr:colOff>
      <xdr:row>48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A9CF7E9-D47D-1BB0-212B-0511A0DEDD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4614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1888671</xdr:colOff>
      <xdr:row>48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94A5D4C-3CDA-BD98-AC5B-27740DC3F51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704614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590400</xdr:colOff>
      <xdr:row>15</xdr:row>
      <xdr:rowOff>0</xdr:rowOff>
    </xdr:from>
    <xdr:to>
      <xdr:col>4</xdr:col>
      <xdr:colOff>616320</xdr:colOff>
      <xdr:row>36</xdr:row>
      <xdr:rowOff>180720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137</xdr:row>
      <xdr:rowOff>92040</xdr:rowOff>
    </xdr:from>
    <xdr:to>
      <xdr:col>4</xdr:col>
      <xdr:colOff>108857</xdr:colOff>
      <xdr:row>158</xdr:row>
      <xdr:rowOff>180601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821320</xdr:colOff>
      <xdr:row>134</xdr:row>
      <xdr:rowOff>186145</xdr:rowOff>
    </xdr:from>
    <xdr:to>
      <xdr:col>10</xdr:col>
      <xdr:colOff>1066127</xdr:colOff>
      <xdr:row>176</xdr:row>
      <xdr:rowOff>157113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276179</xdr:colOff>
      <xdr:row>57</xdr:row>
      <xdr:rowOff>47730</xdr:rowOff>
    </xdr:from>
    <xdr:to>
      <xdr:col>4</xdr:col>
      <xdr:colOff>1119867</xdr:colOff>
      <xdr:row>104</xdr:row>
      <xdr:rowOff>104775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1333380</xdr:colOff>
      <xdr:row>56</xdr:row>
      <xdr:rowOff>162030</xdr:rowOff>
    </xdr:from>
    <xdr:to>
      <xdr:col>11</xdr:col>
      <xdr:colOff>53475</xdr:colOff>
      <xdr:row>74</xdr:row>
      <xdr:rowOff>95069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4</xdr:row>
      <xdr:rowOff>47625</xdr:rowOff>
    </xdr:from>
    <xdr:to>
      <xdr:col>8</xdr:col>
      <xdr:colOff>28574</xdr:colOff>
      <xdr:row>24</xdr:row>
      <xdr:rowOff>95100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133350</xdr:colOff>
      <xdr:row>2</xdr:row>
      <xdr:rowOff>57150</xdr:rowOff>
    </xdr:from>
    <xdr:to>
      <xdr:col>14</xdr:col>
      <xdr:colOff>639735</xdr:colOff>
      <xdr:row>23</xdr:row>
      <xdr:rowOff>133065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104775</xdr:colOff>
      <xdr:row>26</xdr:row>
      <xdr:rowOff>19050</xdr:rowOff>
    </xdr:from>
    <xdr:to>
      <xdr:col>7</xdr:col>
      <xdr:colOff>746175</xdr:colOff>
      <xdr:row>47</xdr:row>
      <xdr:rowOff>37815</xdr:rowOff>
    </xdr:to>
    <xdr:graphicFrame macro="">
      <xdr:nvGraphicFramePr>
        <xdr:cNvPr id="20" name="Chart 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114300</xdr:colOff>
      <xdr:row>26</xdr:row>
      <xdr:rowOff>114300</xdr:rowOff>
    </xdr:from>
    <xdr:to>
      <xdr:col>15</xdr:col>
      <xdr:colOff>304800</xdr:colOff>
      <xdr:row>48</xdr:row>
      <xdr:rowOff>47625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447675</xdr:colOff>
      <xdr:row>50</xdr:row>
      <xdr:rowOff>19050</xdr:rowOff>
    </xdr:from>
    <xdr:to>
      <xdr:col>13</xdr:col>
      <xdr:colOff>257175</xdr:colOff>
      <xdr:row>77</xdr:row>
      <xdr:rowOff>28320</xdr:rowOff>
    </xdr:to>
    <xdr:graphicFrame macro="">
      <xdr:nvGraphicFramePr>
        <xdr:cNvPr id="22" name="Chart 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552450</xdr:colOff>
      <xdr:row>80</xdr:row>
      <xdr:rowOff>104774</xdr:rowOff>
    </xdr:from>
    <xdr:to>
      <xdr:col>7</xdr:col>
      <xdr:colOff>38100</xdr:colOff>
      <xdr:row>111</xdr:row>
      <xdr:rowOff>127000</xdr:rowOff>
    </xdr:to>
    <xdr:graphicFrame macro="">
      <xdr:nvGraphicFramePr>
        <xdr:cNvPr id="23" name="Chart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118</xdr:row>
      <xdr:rowOff>0</xdr:rowOff>
    </xdr:from>
    <xdr:to>
      <xdr:col>8</xdr:col>
      <xdr:colOff>390570</xdr:colOff>
      <xdr:row>176</xdr:row>
      <xdr:rowOff>66570</xdr:rowOff>
    </xdr:to>
    <xdr:graphicFrame macro="">
      <xdr:nvGraphicFramePr>
        <xdr:cNvPr id="25" name="Chart 9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368300</xdr:colOff>
      <xdr:row>118</xdr:row>
      <xdr:rowOff>0</xdr:rowOff>
    </xdr:from>
    <xdr:to>
      <xdr:col>15</xdr:col>
      <xdr:colOff>548895</xdr:colOff>
      <xdr:row>151</xdr:row>
      <xdr:rowOff>63500</xdr:rowOff>
    </xdr:to>
    <xdr:graphicFrame macro="">
      <xdr:nvGraphicFramePr>
        <xdr:cNvPr id="26" name="Chart 10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609600</xdr:colOff>
      <xdr:row>81</xdr:row>
      <xdr:rowOff>76201</xdr:rowOff>
    </xdr:from>
    <xdr:to>
      <xdr:col>15</xdr:col>
      <xdr:colOff>584200</xdr:colOff>
      <xdr:row>112</xdr:row>
      <xdr:rowOff>12700</xdr:rowOff>
    </xdr:to>
    <xdr:graphicFrame macro="">
      <xdr:nvGraphicFramePr>
        <xdr:cNvPr id="11" name="Chart 8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7"/>
  <sheetViews>
    <sheetView workbookViewId="0">
      <selection activeCell="B11" sqref="B11"/>
    </sheetView>
  </sheetViews>
  <sheetFormatPr defaultColWidth="8.84375" defaultRowHeight="12.45"/>
  <cols>
    <col min="1" max="1" width="87.07421875" customWidth="1"/>
    <col min="2" max="2" width="34.3828125" customWidth="1"/>
    <col min="3" max="3" width="24.3828125" customWidth="1"/>
    <col min="4" max="1025" width="14.3828125" customWidth="1"/>
  </cols>
  <sheetData>
    <row r="1" spans="1:3" ht="15.75" customHeight="1">
      <c r="A1" s="1" t="s">
        <v>252</v>
      </c>
    </row>
    <row r="2" spans="1:3" ht="15.75" customHeight="1">
      <c r="A2" s="1" t="s">
        <v>92</v>
      </c>
    </row>
    <row r="3" spans="1:3" ht="15.75" customHeight="1">
      <c r="A3" s="2"/>
    </row>
    <row r="4" spans="1:3" ht="15.75" customHeight="1">
      <c r="A4" s="3" t="s">
        <v>90</v>
      </c>
    </row>
    <row r="5" spans="1:3" ht="15.75" customHeight="1">
      <c r="A5" s="2"/>
    </row>
    <row r="6" spans="1:3" ht="15.75" customHeight="1">
      <c r="A6" s="2"/>
    </row>
    <row r="7" spans="1:3" ht="15.75" customHeight="1">
      <c r="A7" s="4" t="s">
        <v>0</v>
      </c>
      <c r="B7" s="5" t="s">
        <v>251</v>
      </c>
      <c r="C7" s="4"/>
    </row>
    <row r="8" spans="1:3" ht="15.75" customHeight="1">
      <c r="A8" s="3" t="s">
        <v>1</v>
      </c>
      <c r="B8" s="3" t="s">
        <v>2</v>
      </c>
      <c r="C8" s="3" t="s">
        <v>3</v>
      </c>
    </row>
    <row r="9" spans="1:3" ht="15.75" customHeight="1">
      <c r="A9" s="6" t="s">
        <v>93</v>
      </c>
      <c r="B9" s="6">
        <v>2034434780.27</v>
      </c>
      <c r="C9" s="7">
        <f t="shared" ref="C9:C27" si="0">B9/1000000000</f>
        <v>2.0344347802699998</v>
      </c>
    </row>
    <row r="10" spans="1:3" ht="15.75" customHeight="1">
      <c r="A10" s="6" t="s">
        <v>94</v>
      </c>
      <c r="B10" s="6">
        <v>1928125348.55</v>
      </c>
      <c r="C10" s="7">
        <f t="shared" si="0"/>
        <v>1.9281253485500001</v>
      </c>
    </row>
    <row r="11" spans="1:3" ht="15.75" customHeight="1">
      <c r="A11" s="6" t="s">
        <v>95</v>
      </c>
      <c r="B11" s="6">
        <v>33333333.329999998</v>
      </c>
      <c r="C11" s="7">
        <f t="shared" si="0"/>
        <v>3.3333333329999999E-2</v>
      </c>
    </row>
    <row r="12" spans="1:3" ht="15.75" customHeight="1">
      <c r="A12" s="6" t="s">
        <v>96</v>
      </c>
      <c r="B12" s="6">
        <v>540000000</v>
      </c>
      <c r="C12" s="7">
        <f t="shared" si="0"/>
        <v>0.54</v>
      </c>
    </row>
    <row r="13" spans="1:3" ht="15.75" customHeight="1">
      <c r="A13" s="6" t="s">
        <v>97</v>
      </c>
      <c r="B13" s="6">
        <v>6157847456.6287689</v>
      </c>
      <c r="C13" s="7">
        <f t="shared" si="0"/>
        <v>6.1578474566287689</v>
      </c>
    </row>
    <row r="14" spans="1:3" ht="15.75" customHeight="1">
      <c r="A14" s="6" t="s">
        <v>97</v>
      </c>
      <c r="B14" s="6">
        <v>762763429.71000004</v>
      </c>
      <c r="C14" s="7">
        <f t="shared" si="0"/>
        <v>0.76276342971</v>
      </c>
    </row>
    <row r="15" spans="1:3" ht="15.75" customHeight="1">
      <c r="A15" s="6" t="s">
        <v>98</v>
      </c>
      <c r="B15" s="6">
        <v>729095445.54999995</v>
      </c>
      <c r="C15" s="7">
        <f t="shared" si="0"/>
        <v>0.72909544554999994</v>
      </c>
    </row>
    <row r="16" spans="1:3" ht="15.75" customHeight="1">
      <c r="A16" s="6" t="s">
        <v>99</v>
      </c>
      <c r="B16" s="6">
        <v>230000000</v>
      </c>
      <c r="C16" s="7">
        <f t="shared" si="0"/>
        <v>0.23</v>
      </c>
    </row>
    <row r="17" spans="1:3" ht="15.75" customHeight="1">
      <c r="A17" s="6" t="s">
        <v>100</v>
      </c>
      <c r="B17" s="6">
        <v>25000000</v>
      </c>
      <c r="C17" s="7">
        <f t="shared" si="0"/>
        <v>2.5000000000000001E-2</v>
      </c>
    </row>
    <row r="18" spans="1:3" ht="15.75" customHeight="1">
      <c r="A18" s="6" t="s">
        <v>101</v>
      </c>
      <c r="B18" s="6">
        <v>30000000</v>
      </c>
      <c r="C18" s="7">
        <f t="shared" si="0"/>
        <v>0.03</v>
      </c>
    </row>
    <row r="19" spans="1:3" ht="15.75" customHeight="1">
      <c r="A19" s="6" t="s">
        <v>102</v>
      </c>
      <c r="B19" s="6">
        <v>7273000</v>
      </c>
      <c r="C19" s="7">
        <f t="shared" si="0"/>
        <v>7.273E-3</v>
      </c>
    </row>
    <row r="20" spans="1:3" ht="15.75" customHeight="1">
      <c r="A20" s="6" t="s">
        <v>103</v>
      </c>
      <c r="B20" s="6">
        <v>1900000000</v>
      </c>
      <c r="C20" s="7">
        <f t="shared" si="0"/>
        <v>1.9</v>
      </c>
    </row>
    <row r="21" spans="1:3" ht="15.75" customHeight="1">
      <c r="A21" s="6" t="s">
        <v>104</v>
      </c>
      <c r="B21" s="6">
        <v>235000000</v>
      </c>
      <c r="C21" s="7">
        <f t="shared" si="0"/>
        <v>0.23499999999999999</v>
      </c>
    </row>
    <row r="22" spans="1:3" ht="15.75" customHeight="1">
      <c r="A22" s="6" t="s">
        <v>105</v>
      </c>
      <c r="B22" s="6">
        <v>15000000</v>
      </c>
      <c r="C22" s="7">
        <f t="shared" si="0"/>
        <v>1.4999999999999999E-2</v>
      </c>
    </row>
    <row r="23" spans="1:3" ht="15.75" customHeight="1">
      <c r="A23" s="6" t="s">
        <v>106</v>
      </c>
      <c r="B23" s="6">
        <v>1521067814.9904022</v>
      </c>
      <c r="C23" s="7">
        <f t="shared" si="0"/>
        <v>1.5210678149904022</v>
      </c>
    </row>
    <row r="24" spans="1:3" ht="15.75" customHeight="1">
      <c r="A24" s="6" t="s">
        <v>107</v>
      </c>
      <c r="B24" s="6">
        <v>2258740500</v>
      </c>
      <c r="C24" s="7">
        <f t="shared" si="0"/>
        <v>2.2587405</v>
      </c>
    </row>
    <row r="25" spans="1:3" ht="15.75" customHeight="1">
      <c r="A25" s="6" t="s">
        <v>108</v>
      </c>
      <c r="B25" s="6">
        <v>162000000</v>
      </c>
      <c r="C25" s="7">
        <f t="shared" si="0"/>
        <v>0.16200000000000001</v>
      </c>
    </row>
    <row r="26" spans="1:3" ht="15.75" customHeight="1">
      <c r="A26" s="6" t="s">
        <v>108</v>
      </c>
      <c r="B26" s="6">
        <v>1924230000</v>
      </c>
      <c r="C26" s="7">
        <f t="shared" si="0"/>
        <v>1.9242300000000001</v>
      </c>
    </row>
    <row r="27" spans="1:3" ht="15.75" customHeight="1">
      <c r="A27" s="3" t="s">
        <v>4</v>
      </c>
      <c r="B27" s="9">
        <f>SUM(B9:B26)</f>
        <v>20493911109.029171</v>
      </c>
      <c r="C27" s="10">
        <f t="shared" si="0"/>
        <v>20.49391110902917</v>
      </c>
    </row>
    <row r="28" spans="1:3" ht="15.75" customHeight="1">
      <c r="A28" s="2"/>
      <c r="B28" s="2"/>
    </row>
    <row r="29" spans="1:3" ht="15.75" customHeight="1">
      <c r="A29" s="4" t="s">
        <v>5</v>
      </c>
      <c r="B29" s="5" t="s">
        <v>89</v>
      </c>
      <c r="C29" s="4"/>
    </row>
    <row r="30" spans="1:3" ht="15.75" customHeight="1">
      <c r="A30" s="3" t="s">
        <v>1</v>
      </c>
      <c r="B30" s="3" t="s">
        <v>2</v>
      </c>
      <c r="C30" s="3" t="s">
        <v>3</v>
      </c>
    </row>
    <row r="31" spans="1:3" ht="15.75" customHeight="1">
      <c r="A31" s="6" t="s">
        <v>109</v>
      </c>
      <c r="B31" s="6">
        <v>2004106537.85517</v>
      </c>
      <c r="C31" s="11">
        <f t="shared" ref="C31:C34" si="1">B31/1000000000</f>
        <v>2.0041065378551699</v>
      </c>
    </row>
    <row r="32" spans="1:3" ht="15.75" customHeight="1">
      <c r="A32" s="6" t="s">
        <v>110</v>
      </c>
      <c r="B32" s="6">
        <v>250000000</v>
      </c>
      <c r="C32" s="11">
        <f t="shared" si="1"/>
        <v>0.25</v>
      </c>
    </row>
    <row r="33" spans="1:3" ht="15.75" customHeight="1">
      <c r="A33" s="6" t="s">
        <v>111</v>
      </c>
      <c r="B33" s="6">
        <v>15515571600</v>
      </c>
      <c r="C33" s="11">
        <f t="shared" si="1"/>
        <v>15.515571599999999</v>
      </c>
    </row>
    <row r="34" spans="1:3" ht="15.75" customHeight="1">
      <c r="A34" s="3" t="s">
        <v>6</v>
      </c>
      <c r="B34" s="9">
        <f>SUM(B31:B33)</f>
        <v>17769678137.855171</v>
      </c>
      <c r="C34" s="14">
        <f t="shared" si="1"/>
        <v>17.76967813785517</v>
      </c>
    </row>
    <row r="36" spans="1:3" ht="15.75" customHeight="1">
      <c r="A36" s="15" t="s">
        <v>7</v>
      </c>
    </row>
    <row r="37" spans="1:3" ht="15.75" customHeight="1">
      <c r="A37" s="16" t="s">
        <v>8</v>
      </c>
    </row>
    <row r="38" spans="1:3" ht="15.75" customHeight="1">
      <c r="A38" s="17" t="s">
        <v>9</v>
      </c>
    </row>
    <row r="39" spans="1:3" ht="15.75" customHeight="1">
      <c r="A39" s="18" t="s">
        <v>10</v>
      </c>
    </row>
    <row r="40" spans="1:3" ht="15.75" customHeight="1">
      <c r="A40" s="19" t="s">
        <v>11</v>
      </c>
    </row>
    <row r="41" spans="1:3" ht="15.75" customHeight="1">
      <c r="A41" s="20" t="s">
        <v>12</v>
      </c>
    </row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opLeftCell="A2" workbookViewId="0">
      <selection activeCell="B18" sqref="B18"/>
    </sheetView>
  </sheetViews>
  <sheetFormatPr defaultColWidth="8.84375" defaultRowHeight="12.45"/>
  <cols>
    <col min="1" max="1" width="50.3828125" customWidth="1"/>
    <col min="2" max="2" width="32.84375" customWidth="1"/>
    <col min="3" max="3" width="25.3046875" customWidth="1"/>
    <col min="4" max="1025" width="14.3828125" customWidth="1"/>
  </cols>
  <sheetData>
    <row r="1" spans="1:3" ht="15.75" customHeight="1">
      <c r="A1" s="21" t="str">
        <f>Grants!A1</f>
        <v>Benue State Budget 2026</v>
      </c>
      <c r="B1" s="2"/>
    </row>
    <row r="2" spans="1:3" ht="15.75" customHeight="1">
      <c r="A2" s="21" t="str">
        <f>Grants!A2</f>
        <v>Budget Title:    "Budget of Rural Development, Livelihood Support and Sustained Growth,"</v>
      </c>
      <c r="B2" s="2"/>
    </row>
    <row r="3" spans="1:3" ht="15.75" customHeight="1">
      <c r="A3" s="2"/>
      <c r="B3" s="2"/>
    </row>
    <row r="4" spans="1:3" ht="15.75" customHeight="1">
      <c r="A4" s="3" t="s">
        <v>91</v>
      </c>
      <c r="B4" s="2"/>
    </row>
    <row r="5" spans="1:3" ht="15.75" customHeight="1">
      <c r="A5" s="2"/>
      <c r="B5" s="2"/>
    </row>
    <row r="6" spans="1:3" ht="15.75" customHeight="1">
      <c r="A6" s="4" t="s">
        <v>13</v>
      </c>
      <c r="B6" s="5" t="s">
        <v>251</v>
      </c>
      <c r="C6" s="22"/>
    </row>
    <row r="7" spans="1:3" ht="15.75" customHeight="1">
      <c r="A7" s="3" t="s">
        <v>14</v>
      </c>
      <c r="B7" s="3" t="s">
        <v>2</v>
      </c>
      <c r="C7" s="3" t="s">
        <v>3</v>
      </c>
    </row>
    <row r="8" spans="1:3" ht="15.75" customHeight="1">
      <c r="A8" s="12"/>
      <c r="B8" s="12"/>
      <c r="C8" s="7">
        <f>B8/1000000000</f>
        <v>0</v>
      </c>
    </row>
    <row r="9" spans="1:3" ht="15.75" customHeight="1">
      <c r="A9" s="13" t="s">
        <v>112</v>
      </c>
      <c r="B9" s="13">
        <v>228025771223.077</v>
      </c>
      <c r="C9" s="7">
        <f>B9/1000000000</f>
        <v>228.02577122307699</v>
      </c>
    </row>
    <row r="10" spans="1:3" ht="15.75" customHeight="1">
      <c r="A10" s="3" t="s">
        <v>15</v>
      </c>
      <c r="B10" s="10">
        <f>SUM(B7:B9)</f>
        <v>228025771223.077</v>
      </c>
      <c r="C10" s="10">
        <f>B10/1000000000</f>
        <v>228.02577122307699</v>
      </c>
    </row>
    <row r="11" spans="1:3" ht="15.75" customHeight="1">
      <c r="A11" s="2"/>
      <c r="B11" s="2"/>
    </row>
    <row r="12" spans="1:3" ht="15.75" customHeight="1">
      <c r="A12" s="4" t="s">
        <v>16</v>
      </c>
      <c r="B12" s="5" t="s">
        <v>251</v>
      </c>
      <c r="C12" s="22"/>
    </row>
    <row r="13" spans="1:3" ht="15.75" customHeight="1">
      <c r="A13" s="3" t="s">
        <v>17</v>
      </c>
      <c r="B13" s="3" t="s">
        <v>2</v>
      </c>
      <c r="C13" s="3" t="s">
        <v>3</v>
      </c>
    </row>
    <row r="14" spans="1:3" ht="15.75" customHeight="1">
      <c r="A14" s="12"/>
      <c r="B14" s="12"/>
      <c r="C14" s="7">
        <f t="shared" ref="C14:C20" si="0">B14/1000000000</f>
        <v>0</v>
      </c>
    </row>
    <row r="15" spans="1:3" ht="15.75" customHeight="1">
      <c r="A15" s="13"/>
      <c r="B15" s="13"/>
      <c r="C15" s="7">
        <f t="shared" si="0"/>
        <v>0</v>
      </c>
    </row>
    <row r="16" spans="1:3" ht="15.75" customHeight="1">
      <c r="A16" s="13"/>
      <c r="B16" s="13"/>
      <c r="C16" s="7">
        <f t="shared" si="0"/>
        <v>0</v>
      </c>
    </row>
    <row r="17" spans="1:3" ht="15.75" customHeight="1">
      <c r="A17" s="13"/>
      <c r="B17" s="13"/>
      <c r="C17" s="7">
        <f t="shared" si="0"/>
        <v>0</v>
      </c>
    </row>
    <row r="18" spans="1:3" ht="15.75" customHeight="1">
      <c r="A18" s="13"/>
      <c r="B18" s="13"/>
      <c r="C18" s="7">
        <f t="shared" si="0"/>
        <v>0</v>
      </c>
    </row>
    <row r="19" spans="1:3" ht="15.75" customHeight="1">
      <c r="A19" s="13"/>
      <c r="B19" s="13"/>
      <c r="C19" s="7">
        <f t="shared" si="0"/>
        <v>0</v>
      </c>
    </row>
    <row r="20" spans="1:3" ht="15.75" customHeight="1">
      <c r="A20" s="13"/>
      <c r="B20" s="13"/>
      <c r="C20" s="7">
        <f t="shared" si="0"/>
        <v>0</v>
      </c>
    </row>
    <row r="21" spans="1:3" ht="15.75" customHeight="1">
      <c r="A21" s="3" t="s">
        <v>18</v>
      </c>
      <c r="B21" s="9">
        <f>SUM(B13:B20)</f>
        <v>0</v>
      </c>
      <c r="C21" s="10">
        <f>B21/1000000</f>
        <v>0</v>
      </c>
    </row>
    <row r="23" spans="1:3" ht="15.75" customHeight="1">
      <c r="A23" s="23" t="s">
        <v>7</v>
      </c>
    </row>
    <row r="24" spans="1:3" ht="15.75" customHeight="1">
      <c r="A24" s="24" t="s">
        <v>8</v>
      </c>
    </row>
    <row r="25" spans="1:3" ht="15.75" customHeight="1">
      <c r="A25" s="25" t="s">
        <v>9</v>
      </c>
    </row>
    <row r="26" spans="1:3" ht="15.75" customHeight="1">
      <c r="A26" s="26" t="s">
        <v>10</v>
      </c>
    </row>
    <row r="27" spans="1:3" ht="15.75" customHeight="1">
      <c r="A27" s="27" t="s">
        <v>11</v>
      </c>
    </row>
    <row r="28" spans="1:3" ht="15.75" customHeight="1">
      <c r="A28" s="28" t="s">
        <v>12</v>
      </c>
    </row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F36" workbookViewId="0">
      <selection activeCell="A50" sqref="A50"/>
    </sheetView>
  </sheetViews>
  <sheetFormatPr defaultColWidth="8.84375" defaultRowHeight="12.45"/>
  <cols>
    <col min="1" max="1" width="37.3046875" customWidth="1"/>
    <col min="2" max="2" width="33.3828125" customWidth="1"/>
    <col min="3" max="4" width="35.15234375" customWidth="1"/>
    <col min="5" max="5" width="25" customWidth="1"/>
    <col min="6" max="6" width="30.84375" customWidth="1"/>
    <col min="7" max="1025" width="14.3828125" customWidth="1"/>
  </cols>
  <sheetData>
    <row r="1" spans="1:26" ht="15.75" customHeight="1">
      <c r="A1" s="21" t="str">
        <f>Grants!A1</f>
        <v>Benue State Budget 2026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6" ht="15.75" customHeight="1">
      <c r="A2" s="21" t="str">
        <f>Grants!A2</f>
        <v>Budget Title:    "Budget of Rural Development, Livelihood Support and Sustained Growth,"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6" ht="15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6" ht="15.75" customHeight="1">
      <c r="A4" s="3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6" ht="15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6" ht="33.75" customHeight="1">
      <c r="A6" s="30" t="s">
        <v>20</v>
      </c>
      <c r="B6" s="31"/>
      <c r="C6" s="30" t="s">
        <v>251</v>
      </c>
      <c r="D6" s="32" t="s">
        <v>253</v>
      </c>
      <c r="E6" s="30" t="s">
        <v>21</v>
      </c>
      <c r="F6" s="30" t="s">
        <v>22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</row>
    <row r="7" spans="1:26" ht="15.75" customHeight="1">
      <c r="A7" s="3" t="s">
        <v>23</v>
      </c>
      <c r="B7" s="2" t="s">
        <v>24</v>
      </c>
      <c r="C7" s="12">
        <v>80715412449.129349</v>
      </c>
      <c r="D7" s="35">
        <f>(C7/C$25)</f>
        <v>0.11613540626727002</v>
      </c>
      <c r="E7" s="13">
        <v>42580343359.396912</v>
      </c>
      <c r="F7" s="8">
        <v>15932952799.77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6" ht="15.75" customHeight="1">
      <c r="A8" s="2"/>
      <c r="B8" s="2" t="s">
        <v>25</v>
      </c>
      <c r="C8" s="12">
        <v>83748430559.039993</v>
      </c>
      <c r="D8" s="35">
        <f>(C8/C$25)</f>
        <v>0.12049939053895369</v>
      </c>
      <c r="E8" s="13">
        <v>148929307969.38977</v>
      </c>
      <c r="F8" s="8">
        <v>31874215279.519997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6" ht="15.75" customHeight="1">
      <c r="A9" s="2"/>
      <c r="B9" s="2" t="s">
        <v>26</v>
      </c>
      <c r="C9" s="12">
        <v>102885099564.98</v>
      </c>
      <c r="D9" s="35">
        <f>(C9/C$25)</f>
        <v>0.14803372087527955</v>
      </c>
      <c r="E9" s="13">
        <v>93952817543</v>
      </c>
      <c r="F9" s="8">
        <v>46976408771.5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6" ht="15.75" customHeight="1">
      <c r="A10" s="2"/>
      <c r="B10" s="2" t="s">
        <v>27</v>
      </c>
      <c r="C10" s="6">
        <v>161345434644.16</v>
      </c>
      <c r="D10" s="35">
        <f>(C10/C$25)</f>
        <v>0.2321479508461696</v>
      </c>
      <c r="E10" s="13">
        <v>120439691224.73923</v>
      </c>
      <c r="F10" s="8">
        <v>52906988055.32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6" ht="15.75" customHeight="1">
      <c r="B11" s="2"/>
      <c r="C11" s="36"/>
      <c r="D11" s="36"/>
      <c r="E11" s="36"/>
      <c r="F11" s="3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6" ht="15.75" customHeight="1">
      <c r="A12" s="3" t="s">
        <v>28</v>
      </c>
      <c r="B12" s="2" t="s">
        <v>29</v>
      </c>
      <c r="C12" s="37">
        <f>Grants!B27</f>
        <v>20493911109.029171</v>
      </c>
      <c r="D12" s="35">
        <f>(C12/C$25)</f>
        <v>2.9487165095668098E-2</v>
      </c>
      <c r="E12" s="13">
        <v>59883516672.609161</v>
      </c>
      <c r="F12" s="8">
        <v>4925468545.3700008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6" ht="15.75" customHeight="1">
      <c r="A13" s="2"/>
      <c r="B13" s="2" t="s">
        <v>30</v>
      </c>
      <c r="C13" s="37">
        <f>Grants!B34</f>
        <v>17769678137.855171</v>
      </c>
      <c r="D13" s="35">
        <f>(C13/C$25)</f>
        <v>2.5567468803793458E-2</v>
      </c>
      <c r="E13" s="13">
        <v>37291231802.00106</v>
      </c>
      <c r="F13" s="8">
        <v>1714879378.6299999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6" ht="15.75" customHeight="1">
      <c r="B14" s="2"/>
      <c r="C14" s="36"/>
      <c r="D14" s="36"/>
      <c r="E14" s="36"/>
      <c r="F14" s="3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6" ht="15.75" customHeight="1">
      <c r="A15" s="3" t="s">
        <v>31</v>
      </c>
      <c r="B15" s="2" t="s">
        <v>31</v>
      </c>
      <c r="C15" s="12"/>
      <c r="D15" s="38">
        <f>(C15/C$25)</f>
        <v>0</v>
      </c>
      <c r="E15" s="13"/>
      <c r="F15" s="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6" ht="15.75" customHeight="1">
      <c r="A16" s="2"/>
      <c r="B16" s="2"/>
      <c r="C16" s="36"/>
      <c r="D16" s="36"/>
      <c r="E16" s="36"/>
      <c r="F16" s="3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6" ht="15.75" customHeight="1">
      <c r="A17" s="3" t="s">
        <v>32</v>
      </c>
      <c r="B17" s="3"/>
      <c r="C17" s="9">
        <f>SUM(C7:C16)</f>
        <v>466957966464.19366</v>
      </c>
      <c r="D17" s="39">
        <f>(C17/C$25)</f>
        <v>0.67187110242713444</v>
      </c>
      <c r="E17" s="9">
        <f>SUM(E7:E16)</f>
        <v>503076908571.13605</v>
      </c>
      <c r="F17" s="9">
        <f>SUM(F7:F16)</f>
        <v>154330912830.10999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6" ht="15.75" customHeight="1">
      <c r="A18" s="2"/>
      <c r="B18" s="2"/>
      <c r="C18" s="36"/>
      <c r="D18" s="36"/>
      <c r="E18" s="36"/>
      <c r="F18" s="3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6" ht="15.75" customHeight="1">
      <c r="A19" s="3" t="s">
        <v>33</v>
      </c>
      <c r="B19" s="2" t="s">
        <v>13</v>
      </c>
      <c r="C19" s="37">
        <f>'Loans '!B10</f>
        <v>228025771223.077</v>
      </c>
      <c r="D19" s="35">
        <f>(C19/C$25)</f>
        <v>0.32808932986732536</v>
      </c>
      <c r="E19" s="13">
        <v>41931643892.844398</v>
      </c>
      <c r="F19" s="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6" ht="15.75" customHeight="1">
      <c r="A20" s="2"/>
      <c r="B20" s="2" t="s">
        <v>16</v>
      </c>
      <c r="C20" s="37">
        <f>'Loans '!B21</f>
        <v>0</v>
      </c>
      <c r="D20" s="35">
        <f>(C20/C$25)</f>
        <v>0</v>
      </c>
      <c r="E20" s="13"/>
      <c r="F20" s="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6" ht="15.75" customHeight="1">
      <c r="A21" s="2"/>
      <c r="B21" s="2" t="s">
        <v>34</v>
      </c>
      <c r="C21" s="6">
        <v>0</v>
      </c>
      <c r="D21" s="35">
        <f>(C21/C$25)</f>
        <v>0</v>
      </c>
      <c r="E21" s="13"/>
      <c r="F21" s="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6" ht="15.75" customHeight="1">
      <c r="A22" s="2"/>
      <c r="B22" s="2" t="s">
        <v>35</v>
      </c>
      <c r="C22" s="8">
        <v>27500000</v>
      </c>
      <c r="D22" s="35">
        <f>(C22/C$25)</f>
        <v>3.9567705540286509E-5</v>
      </c>
      <c r="E22" s="13">
        <v>5104436466.465395</v>
      </c>
      <c r="F22" s="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6" ht="15.75" customHeight="1">
      <c r="A23" s="3" t="s">
        <v>36</v>
      </c>
      <c r="B23" s="2"/>
      <c r="C23" s="9">
        <f>SUM(C19:C22)</f>
        <v>228053271223.077</v>
      </c>
      <c r="D23" s="39">
        <f>(C23/C$25)</f>
        <v>0.32812889757286562</v>
      </c>
      <c r="E23" s="9">
        <f>SUM(E19:E22)</f>
        <v>47036080359.309792</v>
      </c>
      <c r="F23" s="9">
        <f>SUM(F19:F22)</f>
        <v>0</v>
      </c>
      <c r="G23" s="29"/>
      <c r="H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6" ht="15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6" ht="15.75" customHeight="1">
      <c r="A25" s="3" t="s">
        <v>37</v>
      </c>
      <c r="B25" s="2"/>
      <c r="C25" s="9">
        <f>C17+C23</f>
        <v>695011237687.27063</v>
      </c>
      <c r="D25" s="39">
        <f>(C25/C$25)</f>
        <v>1</v>
      </c>
      <c r="E25" s="9">
        <f>E17+E23</f>
        <v>550112988930.4458</v>
      </c>
      <c r="F25" s="9">
        <f>F17+F23</f>
        <v>154330912830.10999</v>
      </c>
      <c r="G25" s="29"/>
      <c r="H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6" ht="15.75" customHeight="1">
      <c r="A26" s="4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6" ht="15.75" customHeight="1">
      <c r="A27" s="23" t="s">
        <v>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6" ht="33.450000000000003">
      <c r="A28" s="41" t="s">
        <v>8</v>
      </c>
      <c r="B28" s="33"/>
      <c r="C28" s="42" t="s">
        <v>38</v>
      </c>
      <c r="D28" s="43" t="s">
        <v>251</v>
      </c>
      <c r="E28" s="43" t="s">
        <v>254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44"/>
    </row>
    <row r="29" spans="1:26" ht="15.75" customHeight="1">
      <c r="A29" s="25" t="s">
        <v>9</v>
      </c>
      <c r="B29" s="29"/>
      <c r="C29" s="45" t="str">
        <f t="shared" ref="C29:E32" si="0">B7</f>
        <v>Internally Generated Revenue</v>
      </c>
      <c r="D29" s="37">
        <f t="shared" si="0"/>
        <v>80715412449.129349</v>
      </c>
      <c r="E29" s="46">
        <f t="shared" si="0"/>
        <v>0.11613540626727002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6" ht="15.75" customHeight="1">
      <c r="A30" s="26" t="s">
        <v>10</v>
      </c>
      <c r="B30" s="29"/>
      <c r="C30" s="45" t="str">
        <f t="shared" si="0"/>
        <v>Statutory Allocation</v>
      </c>
      <c r="D30" s="37">
        <f t="shared" si="0"/>
        <v>83748430559.039993</v>
      </c>
      <c r="E30" s="46">
        <f t="shared" si="0"/>
        <v>0.12049939053895369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6" ht="15.75" customHeight="1">
      <c r="A31" s="27" t="s">
        <v>11</v>
      </c>
      <c r="B31" s="29"/>
      <c r="C31" s="45" t="str">
        <f t="shared" si="0"/>
        <v>Value Added Tax</v>
      </c>
      <c r="D31" s="37">
        <f t="shared" si="0"/>
        <v>102885099564.98</v>
      </c>
      <c r="E31" s="46">
        <f t="shared" si="0"/>
        <v>0.14803372087527955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6" ht="15.75" customHeight="1">
      <c r="A32" s="28" t="s">
        <v>12</v>
      </c>
      <c r="B32" s="29"/>
      <c r="C32" s="45" t="str">
        <f t="shared" si="0"/>
        <v>Other Statutory Revenue</v>
      </c>
      <c r="D32" s="37">
        <f t="shared" si="0"/>
        <v>161345434644.16</v>
      </c>
      <c r="E32" s="46">
        <f t="shared" si="0"/>
        <v>0.2321479508461696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5.75" customHeight="1">
      <c r="A33" s="29"/>
      <c r="B33" s="29"/>
      <c r="C33" s="45" t="str">
        <f t="shared" ref="C33:E34" si="1">B12</f>
        <v>Domestic Grants</v>
      </c>
      <c r="D33" s="37">
        <f t="shared" si="1"/>
        <v>20493911109.029171</v>
      </c>
      <c r="E33" s="46">
        <f t="shared" si="1"/>
        <v>2.9487165095668098E-2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5.75" customHeight="1">
      <c r="A34" s="29"/>
      <c r="B34" s="29"/>
      <c r="C34" s="45" t="str">
        <f t="shared" si="1"/>
        <v>Foreign Grants</v>
      </c>
      <c r="D34" s="37">
        <f t="shared" si="1"/>
        <v>17769678137.855171</v>
      </c>
      <c r="E34" s="46">
        <f t="shared" si="1"/>
        <v>2.5567468803793458E-2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5.75" customHeight="1">
      <c r="A35" s="29"/>
      <c r="B35" s="29"/>
      <c r="C35" s="45" t="str">
        <f>B15</f>
        <v>Opening Balance</v>
      </c>
      <c r="D35" s="37">
        <f>C15</f>
        <v>0</v>
      </c>
      <c r="E35" s="46">
        <f>D15</f>
        <v>0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5.75" customHeight="1">
      <c r="A36" s="29"/>
      <c r="B36" s="29"/>
      <c r="C36" s="45" t="str">
        <f t="shared" ref="C36:E39" si="2">B19</f>
        <v>Domestic Loans</v>
      </c>
      <c r="D36" s="37">
        <f t="shared" si="2"/>
        <v>228025771223.077</v>
      </c>
      <c r="E36" s="46">
        <f t="shared" si="2"/>
        <v>0.32808932986732536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5.75" customHeight="1">
      <c r="A37" s="29"/>
      <c r="B37" s="29"/>
      <c r="C37" s="45" t="str">
        <f t="shared" si="2"/>
        <v>Foreign Loans</v>
      </c>
      <c r="D37" s="37">
        <f t="shared" si="2"/>
        <v>0</v>
      </c>
      <c r="E37" s="46">
        <f t="shared" si="2"/>
        <v>0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5.75" customHeight="1">
      <c r="A38" s="29"/>
      <c r="B38" s="29"/>
      <c r="C38" s="45" t="str">
        <f t="shared" si="2"/>
        <v xml:space="preserve">Sales of Government Assets </v>
      </c>
      <c r="D38" s="37">
        <f t="shared" si="2"/>
        <v>0</v>
      </c>
      <c r="E38" s="46">
        <f t="shared" si="2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5.75" customHeight="1">
      <c r="A39" s="29"/>
      <c r="B39" s="29"/>
      <c r="C39" s="45" t="str">
        <f t="shared" si="2"/>
        <v xml:space="preserve">Other Deficit Financing Items </v>
      </c>
      <c r="D39" s="37">
        <f t="shared" si="2"/>
        <v>27500000</v>
      </c>
      <c r="E39" s="46">
        <f t="shared" si="2"/>
        <v>3.9567705540286509E-5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 ht="15.75" customHeight="1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7"/>
  <sheetViews>
    <sheetView topLeftCell="A25" workbookViewId="0">
      <selection activeCell="L39" sqref="L39"/>
    </sheetView>
  </sheetViews>
  <sheetFormatPr defaultColWidth="8.84375" defaultRowHeight="12.45"/>
  <cols>
    <col min="1" max="1" width="48" customWidth="1"/>
    <col min="2" max="2" width="27.69140625" customWidth="1"/>
    <col min="3" max="3" width="26.84375" customWidth="1"/>
    <col min="4" max="5" width="34" customWidth="1"/>
    <col min="6" max="1025" width="14.3828125" customWidth="1"/>
  </cols>
  <sheetData>
    <row r="1" spans="1:5" ht="15.75" customHeight="1">
      <c r="A1" s="21" t="str">
        <f>Grants!A1</f>
        <v>Benue State Budget 2026</v>
      </c>
    </row>
    <row r="2" spans="1:5" ht="15.75" customHeight="1">
      <c r="A2" s="21" t="str">
        <f>Grants!A2</f>
        <v>Budget Title:    "Budget of Rural Development, Livelihood Support and Sustained Growth,"</v>
      </c>
    </row>
    <row r="3" spans="1:5" ht="15.75" customHeight="1">
      <c r="A3" s="2"/>
    </row>
    <row r="4" spans="1:5" ht="15.75" customHeight="1">
      <c r="A4" s="3" t="s">
        <v>39</v>
      </c>
    </row>
    <row r="5" spans="1:5" ht="15.75" customHeight="1">
      <c r="A5" s="2"/>
    </row>
    <row r="6" spans="1:5" ht="33" customHeight="1">
      <c r="A6" s="32" t="s">
        <v>40</v>
      </c>
      <c r="B6" s="32" t="s">
        <v>251</v>
      </c>
      <c r="C6" s="32" t="s">
        <v>255</v>
      </c>
      <c r="D6" s="30" t="s">
        <v>21</v>
      </c>
      <c r="E6" s="30" t="s">
        <v>22</v>
      </c>
    </row>
    <row r="7" spans="1:5" ht="15.75" customHeight="1">
      <c r="A7" s="3" t="s">
        <v>41</v>
      </c>
      <c r="B7" s="47"/>
      <c r="C7" s="47"/>
      <c r="D7" s="47"/>
      <c r="E7" s="47"/>
    </row>
    <row r="8" spans="1:5" ht="15.75" customHeight="1">
      <c r="A8" s="2" t="s">
        <v>42</v>
      </c>
      <c r="B8" s="48">
        <v>128303328734.2453</v>
      </c>
      <c r="C8" s="49">
        <f t="shared" ref="C8:C14" si="0">B8/$B$18</f>
        <v>0.18460612113437083</v>
      </c>
      <c r="D8" s="50">
        <v>77332547986.344162</v>
      </c>
      <c r="E8" s="50">
        <v>32435350130.681999</v>
      </c>
    </row>
    <row r="9" spans="1:5" ht="15.75" customHeight="1">
      <c r="A9" s="2" t="s">
        <v>43</v>
      </c>
      <c r="B9" s="48">
        <v>151020030608.94849</v>
      </c>
      <c r="C9" s="49">
        <f t="shared" si="0"/>
        <v>0.21729149461163375</v>
      </c>
      <c r="D9" s="50">
        <v>84635342834.264252</v>
      </c>
      <c r="E9" s="50">
        <v>29519803772.573006</v>
      </c>
    </row>
    <row r="10" spans="1:5" ht="15.75" customHeight="1">
      <c r="A10" s="2" t="s">
        <v>44</v>
      </c>
      <c r="B10" s="48">
        <v>6143336403.0961971</v>
      </c>
      <c r="C10" s="49">
        <f t="shared" si="0"/>
        <v>8.8391900302775689E-3</v>
      </c>
      <c r="D10" s="50">
        <v>5321034279.5408688</v>
      </c>
      <c r="E10" s="50">
        <v>2282224479.3499999</v>
      </c>
    </row>
    <row r="11" spans="1:5" ht="15.75" customHeight="1">
      <c r="A11" s="2" t="s">
        <v>45</v>
      </c>
      <c r="B11" s="48">
        <v>460552887.211487</v>
      </c>
      <c r="C11" s="49">
        <f t="shared" si="0"/>
        <v>6.6265531006955993E-4</v>
      </c>
      <c r="D11" s="50">
        <v>186691389.05240065</v>
      </c>
      <c r="E11" s="50">
        <v>51088573.82</v>
      </c>
    </row>
    <row r="12" spans="1:5" ht="15.75" customHeight="1">
      <c r="A12" s="2" t="s">
        <v>46</v>
      </c>
      <c r="B12" s="48">
        <v>1005579061.03</v>
      </c>
      <c r="C12" s="49">
        <f t="shared" si="0"/>
        <v>1.4468529521568299E-3</v>
      </c>
      <c r="D12" s="50">
        <v>1479042745.4132776</v>
      </c>
      <c r="E12" s="50">
        <v>1384687898.8499999</v>
      </c>
    </row>
    <row r="13" spans="1:5" ht="15.75" customHeight="1">
      <c r="A13" s="2" t="s">
        <v>47</v>
      </c>
      <c r="B13" s="48">
        <v>26166046988.788544</v>
      </c>
      <c r="C13" s="49">
        <f t="shared" si="0"/>
        <v>3.7648379723843106E-2</v>
      </c>
      <c r="D13" s="50">
        <v>71659101298.691422</v>
      </c>
      <c r="E13" s="50">
        <v>67492233870.569992</v>
      </c>
    </row>
    <row r="14" spans="1:5" ht="15.75" customHeight="1">
      <c r="A14" s="3" t="s">
        <v>48</v>
      </c>
      <c r="B14" s="9">
        <f>SUM(B8:B13)</f>
        <v>313098874683.32007</v>
      </c>
      <c r="C14" s="51">
        <f t="shared" si="0"/>
        <v>0.45049469376235168</v>
      </c>
      <c r="D14" s="9">
        <f>SUM(D8:D13)</f>
        <v>240613760533.30634</v>
      </c>
      <c r="E14" s="9">
        <f>SUM(E8:E13)</f>
        <v>133165388725.845</v>
      </c>
    </row>
    <row r="15" spans="1:5" ht="15.75" customHeight="1">
      <c r="A15" s="2"/>
      <c r="B15" s="52"/>
      <c r="C15" s="53"/>
      <c r="D15" s="2"/>
      <c r="E15" s="2"/>
    </row>
    <row r="16" spans="1:5" ht="15.75" customHeight="1">
      <c r="A16" s="3" t="s">
        <v>49</v>
      </c>
      <c r="B16" s="48">
        <v>381912363003.95068</v>
      </c>
      <c r="C16" s="51">
        <f>B16/$B$18</f>
        <v>0.54950530623764826</v>
      </c>
      <c r="D16" s="50">
        <v>309499228397.13989</v>
      </c>
      <c r="E16" s="50">
        <v>90567592194.874405</v>
      </c>
    </row>
    <row r="17" spans="1:5" ht="15.75" customHeight="1">
      <c r="A17" s="3"/>
      <c r="B17" s="52"/>
      <c r="C17" s="54"/>
      <c r="D17" s="2"/>
      <c r="E17" s="2"/>
    </row>
    <row r="18" spans="1:5" ht="15.75" customHeight="1">
      <c r="A18" s="3" t="s">
        <v>50</v>
      </c>
      <c r="B18" s="9">
        <f>SUM(B14:B16)</f>
        <v>695011237687.27075</v>
      </c>
      <c r="C18" s="51">
        <f>B18/$B$18</f>
        <v>1</v>
      </c>
      <c r="D18" s="9">
        <f>D16+D14</f>
        <v>550112988930.44629</v>
      </c>
      <c r="E18" s="9">
        <f>E16+E14</f>
        <v>223732980920.71942</v>
      </c>
    </row>
    <row r="20" spans="1:5" ht="15.75" customHeight="1">
      <c r="A20" s="23" t="s">
        <v>7</v>
      </c>
      <c r="E20" s="55" t="s">
        <v>51</v>
      </c>
    </row>
    <row r="21" spans="1:5" ht="15.75" customHeight="1">
      <c r="A21" s="24" t="s">
        <v>8</v>
      </c>
    </row>
    <row r="22" spans="1:5" ht="15.75" customHeight="1">
      <c r="A22" s="25" t="s">
        <v>9</v>
      </c>
    </row>
    <row r="23" spans="1:5" ht="15.75" customHeight="1">
      <c r="A23" s="26" t="s">
        <v>10</v>
      </c>
    </row>
    <row r="24" spans="1:5" ht="15.75" customHeight="1">
      <c r="A24" s="27" t="s">
        <v>11</v>
      </c>
    </row>
    <row r="25" spans="1:5" ht="15.75" customHeight="1">
      <c r="A25" s="28" t="s">
        <v>12</v>
      </c>
    </row>
    <row r="29" spans="1:5" ht="33.450000000000003">
      <c r="A29" s="32" t="s">
        <v>40</v>
      </c>
      <c r="B29" s="32" t="s">
        <v>86</v>
      </c>
      <c r="C29" s="32" t="s">
        <v>87</v>
      </c>
    </row>
    <row r="30" spans="1:5" ht="15.75" customHeight="1">
      <c r="A30" s="2" t="s">
        <v>42</v>
      </c>
      <c r="B30" s="56">
        <f t="shared" ref="B30:C35" si="1">B8</f>
        <v>128303328734.2453</v>
      </c>
      <c r="C30" s="122">
        <f t="shared" si="1"/>
        <v>0.18460612113437083</v>
      </c>
    </row>
    <row r="31" spans="1:5" ht="15.75" customHeight="1">
      <c r="A31" s="2" t="s">
        <v>43</v>
      </c>
      <c r="B31" s="56">
        <f t="shared" si="1"/>
        <v>151020030608.94849</v>
      </c>
      <c r="C31" s="122">
        <f t="shared" si="1"/>
        <v>0.21729149461163375</v>
      </c>
    </row>
    <row r="32" spans="1:5" ht="15.75" customHeight="1">
      <c r="A32" s="57" t="s">
        <v>53</v>
      </c>
      <c r="B32" s="56">
        <f t="shared" si="1"/>
        <v>6143336403.0961971</v>
      </c>
      <c r="C32" s="122">
        <f t="shared" si="1"/>
        <v>8.8391900302775689E-3</v>
      </c>
    </row>
    <row r="33" spans="1:3" ht="15.75" customHeight="1">
      <c r="A33" s="57" t="s">
        <v>54</v>
      </c>
      <c r="B33" s="56">
        <f t="shared" si="1"/>
        <v>460552887.211487</v>
      </c>
      <c r="C33" s="122">
        <f t="shared" si="1"/>
        <v>6.6265531006955993E-4</v>
      </c>
    </row>
    <row r="34" spans="1:3" ht="15.75" customHeight="1">
      <c r="A34" s="57" t="s">
        <v>46</v>
      </c>
      <c r="B34" s="56">
        <f t="shared" si="1"/>
        <v>1005579061.03</v>
      </c>
      <c r="C34" s="122">
        <f t="shared" si="1"/>
        <v>1.4468529521568299E-3</v>
      </c>
    </row>
    <row r="35" spans="1:3" ht="15.75" customHeight="1">
      <c r="A35" s="57" t="s">
        <v>55</v>
      </c>
      <c r="B35" s="56">
        <f t="shared" si="1"/>
        <v>26166046988.788544</v>
      </c>
      <c r="C35" s="122">
        <f t="shared" si="1"/>
        <v>3.7648379723843106E-2</v>
      </c>
    </row>
    <row r="36" spans="1:3" ht="15.75" customHeight="1">
      <c r="A36" s="57" t="s">
        <v>56</v>
      </c>
      <c r="B36" s="56">
        <f>B16</f>
        <v>381912363003.95068</v>
      </c>
      <c r="C36" s="122">
        <f>C16</f>
        <v>0.54950530623764826</v>
      </c>
    </row>
    <row r="37" spans="1:3" ht="15.75" customHeight="1">
      <c r="A37" s="58" t="s">
        <v>57</v>
      </c>
      <c r="B37" s="59" t="str">
        <f>IF((SUM(B30:B36))=B18, "Complete", "Incomplete - Recheck")</f>
        <v>Complete</v>
      </c>
      <c r="C37" s="59" t="str">
        <f>IF((SUM(C30:C36))=C18, "Complete", "Incomplete - Recheck")</f>
        <v>Complete</v>
      </c>
    </row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.51180555555555496" footer="0.51180555555555496"/>
  <pageSetup firstPageNumber="0" orientation="landscape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00"/>
  <sheetViews>
    <sheetView topLeftCell="C2" workbookViewId="0">
      <selection activeCell="E16" sqref="E16"/>
    </sheetView>
  </sheetViews>
  <sheetFormatPr defaultColWidth="8.84375" defaultRowHeight="12.45"/>
  <cols>
    <col min="1" max="1" width="51.15234375" customWidth="1"/>
    <col min="2" max="6" width="27.3828125" customWidth="1"/>
    <col min="7" max="1025" width="14.3828125" customWidth="1"/>
  </cols>
  <sheetData>
    <row r="1" spans="1:24" ht="15.75" customHeight="1">
      <c r="A1" s="21" t="str">
        <f>Grants!A1</f>
        <v>Benue State Budget 2026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5.75" customHeight="1">
      <c r="A2" s="21" t="str">
        <f>Grants!A2</f>
        <v>Budget Title:    "Budget of Rural Development, Livelihood Support and Sustained Growth,"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60" t="s">
        <v>58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15.75" customHeight="1">
      <c r="A5" s="6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2.25" customHeight="1">
      <c r="A6" s="61" t="s">
        <v>59</v>
      </c>
      <c r="B6" s="61" t="s">
        <v>256</v>
      </c>
      <c r="C6" s="61" t="s">
        <v>257</v>
      </c>
      <c r="D6" s="61" t="s">
        <v>22</v>
      </c>
      <c r="E6" s="61" t="s">
        <v>60</v>
      </c>
      <c r="F6" s="61" t="s">
        <v>61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15" customHeight="1">
      <c r="A7" s="62" t="s">
        <v>62</v>
      </c>
      <c r="B7" s="63">
        <f>'Expenditure  Page '!B18</f>
        <v>695011237687.27075</v>
      </c>
      <c r="C7" s="64">
        <f>B7/1000000000</f>
        <v>695.01123768727075</v>
      </c>
      <c r="D7" s="63">
        <f>'Expenditure  Page '!E18</f>
        <v>223732980920.71942</v>
      </c>
      <c r="E7" s="63">
        <f>'Expenditure  Page '!D18</f>
        <v>550112988930.44629</v>
      </c>
      <c r="F7" s="65">
        <f>D7/E7</f>
        <v>0.40670368710200944</v>
      </c>
      <c r="G7" s="66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15.75" customHeight="1">
      <c r="A8" s="67" t="s">
        <v>63</v>
      </c>
      <c r="B8" s="68">
        <f>'Revenue and Financing Page '!C17</f>
        <v>466957966464.19366</v>
      </c>
      <c r="C8" s="69">
        <f>B8/1000000000</f>
        <v>466.95796646419365</v>
      </c>
      <c r="D8" s="63">
        <f>'Revenue and Financing Page '!F17</f>
        <v>154330912830.10999</v>
      </c>
      <c r="E8" s="63">
        <f>'Revenue and Financing Page '!E17</f>
        <v>503076908571.13605</v>
      </c>
      <c r="F8" s="65">
        <f>D8/E8</f>
        <v>0.30677399459348731</v>
      </c>
      <c r="G8" s="66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ht="15.75" customHeight="1">
      <c r="A9" s="67" t="s">
        <v>64</v>
      </c>
      <c r="B9" s="69">
        <f>-(B8-B7)</f>
        <v>228053271223.07709</v>
      </c>
      <c r="C9" s="69">
        <f>B9/1000000000</f>
        <v>228.05327122307708</v>
      </c>
      <c r="D9" s="69">
        <f>-(D8-D7)</f>
        <v>69402068090.609436</v>
      </c>
      <c r="E9" s="69">
        <f>-(E8-E7)</f>
        <v>47036080359.310242</v>
      </c>
      <c r="F9" s="65">
        <f>D9/E9</f>
        <v>1.4755070482158514</v>
      </c>
      <c r="G9" s="66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ht="15.75" customHeight="1">
      <c r="A10" s="67" t="s">
        <v>36</v>
      </c>
      <c r="B10" s="70">
        <f>'Revenue and Financing Page '!C23</f>
        <v>228053271223.077</v>
      </c>
      <c r="C10" s="69">
        <f>B10/1000000000</f>
        <v>228.05327122307699</v>
      </c>
      <c r="D10" s="63">
        <f>'Revenue and Financing Page '!F23</f>
        <v>0</v>
      </c>
      <c r="E10" s="63">
        <f>'Revenue and Financing Page '!E23</f>
        <v>47036080359.309792</v>
      </c>
      <c r="F10" s="65">
        <f>D10/E10</f>
        <v>0</v>
      </c>
      <c r="G10" s="66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15.75" customHeight="1">
      <c r="A11" s="67" t="s">
        <v>65</v>
      </c>
      <c r="B11" s="71">
        <f>B9-B10</f>
        <v>0</v>
      </c>
      <c r="C11" s="69">
        <f>B11/1000000000</f>
        <v>0</v>
      </c>
      <c r="D11" s="69">
        <f>D9-D10</f>
        <v>69402068090.609436</v>
      </c>
      <c r="E11" s="69">
        <f>E9-E10</f>
        <v>4.5013427734375E-4</v>
      </c>
      <c r="F11" s="72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ht="15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15.75" customHeight="1">
      <c r="A13" s="23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ht="15.75" customHeight="1">
      <c r="A14" s="24" t="s">
        <v>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ht="15.75" customHeight="1">
      <c r="A15" s="25" t="s">
        <v>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15.75" customHeight="1">
      <c r="A16" s="26" t="s">
        <v>10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15.75" customHeight="1">
      <c r="A17" s="27" t="s">
        <v>11</v>
      </c>
      <c r="B17" s="40"/>
      <c r="C17" s="40"/>
      <c r="D17" s="40"/>
      <c r="E17" s="40"/>
      <c r="F17" s="40"/>
      <c r="G17" s="40"/>
      <c r="H17" s="73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15.75" customHeight="1">
      <c r="A18" s="28" t="s">
        <v>12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ht="15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5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5.75" customHeight="1"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5.75" customHeight="1"/>
    <row r="217" spans="1:24" ht="15.75" customHeight="1"/>
    <row r="218" spans="1:24" ht="15.75" customHeight="1"/>
    <row r="219" spans="1:24" ht="15.75" customHeight="1"/>
    <row r="220" spans="1:24" ht="15.75" customHeight="1"/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15"/>
  <sheetViews>
    <sheetView topLeftCell="F1" zoomScale="97" zoomScaleNormal="97" zoomScalePageLayoutView="75" workbookViewId="0">
      <selection activeCell="M103" sqref="M103"/>
    </sheetView>
  </sheetViews>
  <sheetFormatPr defaultColWidth="8.84375" defaultRowHeight="12.45"/>
  <cols>
    <col min="1" max="1" width="75.23046875" customWidth="1"/>
    <col min="2" max="2" width="30.3828125" style="139" customWidth="1"/>
    <col min="3" max="3" width="34.84375" style="139" customWidth="1"/>
    <col min="4" max="5" width="30.3046875" style="139" customWidth="1"/>
    <col min="6" max="6" width="22.3046875" style="139" customWidth="1"/>
    <col min="7" max="7" width="30.69140625" customWidth="1"/>
    <col min="8" max="8" width="30.69140625" style="139" customWidth="1"/>
    <col min="9" max="9" width="28.3828125" style="139" customWidth="1"/>
    <col min="10" max="10" width="14.3828125" style="139" customWidth="1"/>
    <col min="11" max="11" width="16.921875" style="139" customWidth="1"/>
    <col min="12" max="1025" width="14.3828125" customWidth="1"/>
  </cols>
  <sheetData>
    <row r="1" spans="1:26" ht="15.75" customHeight="1">
      <c r="A1" s="21" t="str">
        <f>Grants!A1</f>
        <v>Benue State Budget 2026</v>
      </c>
      <c r="B1" s="132"/>
      <c r="C1" s="132"/>
      <c r="D1" s="132"/>
      <c r="E1" s="132"/>
      <c r="F1" s="132"/>
      <c r="G1" s="29"/>
      <c r="H1" s="132"/>
      <c r="I1" s="132"/>
      <c r="J1" s="132"/>
      <c r="K1" s="132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>
      <c r="A2" s="21" t="str">
        <f>Grants!A2</f>
        <v>Budget Title:    "Budget of Rural Development, Livelihood Support and Sustained Growth,"</v>
      </c>
      <c r="B2" s="140"/>
      <c r="C2" s="132"/>
      <c r="D2" s="132"/>
      <c r="E2" s="132"/>
      <c r="F2" s="132"/>
      <c r="G2" s="29"/>
      <c r="H2" s="132"/>
      <c r="I2" s="132"/>
      <c r="J2" s="132"/>
      <c r="K2" s="132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>
      <c r="A3" s="29"/>
      <c r="B3" s="132"/>
      <c r="C3" s="132"/>
      <c r="D3" s="132"/>
      <c r="E3" s="132"/>
      <c r="F3" s="132"/>
      <c r="G3" s="29"/>
      <c r="H3" s="132"/>
      <c r="I3" s="132"/>
      <c r="J3" s="132"/>
      <c r="K3" s="132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>
      <c r="B4" s="147" t="s">
        <v>258</v>
      </c>
      <c r="C4" s="147"/>
      <c r="D4" s="147"/>
      <c r="E4" s="147"/>
      <c r="F4" s="147"/>
      <c r="G4" s="74"/>
      <c r="H4" s="148" t="s">
        <v>21</v>
      </c>
      <c r="I4" s="148" t="s">
        <v>22</v>
      </c>
      <c r="J4" s="132"/>
      <c r="K4" s="132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>
      <c r="A5" s="75" t="s">
        <v>66</v>
      </c>
      <c r="B5" s="133" t="s">
        <v>42</v>
      </c>
      <c r="C5" s="133" t="s">
        <v>67</v>
      </c>
      <c r="D5" s="133" t="s">
        <v>41</v>
      </c>
      <c r="E5" s="133" t="s">
        <v>68</v>
      </c>
      <c r="F5" s="133" t="s">
        <v>69</v>
      </c>
      <c r="G5" s="76" t="s">
        <v>70</v>
      </c>
      <c r="H5" s="133" t="s">
        <v>69</v>
      </c>
      <c r="I5" s="133" t="s">
        <v>69</v>
      </c>
      <c r="J5" s="132"/>
      <c r="K5" s="132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4.45">
      <c r="A6" s="128" t="s">
        <v>113</v>
      </c>
      <c r="B6" s="141"/>
      <c r="C6" s="141"/>
      <c r="D6" s="142">
        <f t="shared" ref="D6:D124" si="0">B6+C6</f>
        <v>0</v>
      </c>
      <c r="E6" s="134"/>
      <c r="F6" s="142">
        <f t="shared" ref="F6:F124" si="1">SUM(D6:E6)</f>
        <v>0</v>
      </c>
      <c r="G6" s="49">
        <f>(F6/$F$127)</f>
        <v>0</v>
      </c>
      <c r="H6" s="134"/>
      <c r="I6" s="134"/>
      <c r="J6" s="132"/>
      <c r="K6" s="13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6.75">
      <c r="A7" s="129" t="s">
        <v>114</v>
      </c>
      <c r="B7" s="143">
        <v>337925550</v>
      </c>
      <c r="C7" s="143">
        <v>4963424904.5176353</v>
      </c>
      <c r="D7" s="142">
        <f t="shared" ref="D7:D70" si="2">B7+C7</f>
        <v>5301350454.5176353</v>
      </c>
      <c r="E7" s="134">
        <v>2444656595.9700003</v>
      </c>
      <c r="F7" s="142">
        <f t="shared" ref="F7:F70" si="3">SUM(D7:E7)</f>
        <v>7746007050.4876356</v>
      </c>
      <c r="G7" s="49">
        <f t="shared" ref="G7:G70" si="4">(F7/$F$127)</f>
        <v>1.1145153675879196E-2</v>
      </c>
      <c r="H7" s="134">
        <v>6832827930.4890165</v>
      </c>
      <c r="I7" s="134">
        <v>4015361565.0499997</v>
      </c>
      <c r="J7" s="132"/>
      <c r="K7" s="132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6.75">
      <c r="A8" s="129" t="s">
        <v>115</v>
      </c>
      <c r="B8" s="143">
        <v>16245611.24</v>
      </c>
      <c r="C8" s="143">
        <v>264538316.63</v>
      </c>
      <c r="D8" s="142">
        <f t="shared" si="2"/>
        <v>280783927.87</v>
      </c>
      <c r="E8" s="134">
        <v>21938033</v>
      </c>
      <c r="F8" s="142">
        <f t="shared" si="3"/>
        <v>302721960.87</v>
      </c>
      <c r="G8" s="49">
        <f t="shared" si="4"/>
        <v>4.3556412393753791E-4</v>
      </c>
      <c r="H8" s="134">
        <v>586871551.44307601</v>
      </c>
      <c r="I8" s="134">
        <v>53868938.219999999</v>
      </c>
      <c r="J8" s="132"/>
      <c r="K8" s="13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6.75">
      <c r="A9" s="129" t="s">
        <v>116</v>
      </c>
      <c r="B9" s="143">
        <v>0</v>
      </c>
      <c r="C9" s="143">
        <v>173000000</v>
      </c>
      <c r="D9" s="142">
        <f t="shared" si="2"/>
        <v>173000000</v>
      </c>
      <c r="E9" s="134">
        <v>95000000.00390625</v>
      </c>
      <c r="F9" s="142">
        <f t="shared" si="3"/>
        <v>268000000.00390625</v>
      </c>
      <c r="G9" s="49">
        <f t="shared" si="4"/>
        <v>3.8560527581641248E-4</v>
      </c>
      <c r="H9" s="134">
        <v>0</v>
      </c>
      <c r="I9" s="134">
        <v>0</v>
      </c>
      <c r="J9" s="132"/>
      <c r="K9" s="132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6.75">
      <c r="A10" s="129" t="s">
        <v>117</v>
      </c>
      <c r="B10" s="143">
        <v>0</v>
      </c>
      <c r="C10" s="143">
        <v>92000000</v>
      </c>
      <c r="D10" s="142">
        <f t="shared" si="2"/>
        <v>92000000</v>
      </c>
      <c r="E10" s="134">
        <v>99000000</v>
      </c>
      <c r="F10" s="142">
        <f t="shared" si="3"/>
        <v>191000000</v>
      </c>
      <c r="G10" s="49">
        <f t="shared" si="4"/>
        <v>2.7481570029798988E-4</v>
      </c>
      <c r="H10" s="134">
        <v>0</v>
      </c>
      <c r="I10" s="134">
        <v>0</v>
      </c>
      <c r="J10" s="132"/>
      <c r="K10" s="132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6.75">
      <c r="A11" s="129" t="s">
        <v>118</v>
      </c>
      <c r="B11" s="143">
        <v>0</v>
      </c>
      <c r="C11" s="143">
        <v>84632409.004173711</v>
      </c>
      <c r="D11" s="142">
        <f t="shared" si="2"/>
        <v>84632409.004173711</v>
      </c>
      <c r="E11" s="134">
        <v>455892027.86000001</v>
      </c>
      <c r="F11" s="142">
        <f t="shared" si="3"/>
        <v>540524436.86417377</v>
      </c>
      <c r="G11" s="49">
        <f t="shared" si="4"/>
        <v>7.7772042746075665E-4</v>
      </c>
      <c r="H11" s="134">
        <v>1674232559.9266567</v>
      </c>
      <c r="I11" s="134">
        <v>0</v>
      </c>
      <c r="J11" s="132"/>
      <c r="K11" s="132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75">
      <c r="A12" s="129" t="s">
        <v>119</v>
      </c>
      <c r="B12" s="143">
        <v>0</v>
      </c>
      <c r="C12" s="143">
        <v>168714033.32983267</v>
      </c>
      <c r="D12" s="142">
        <f t="shared" si="2"/>
        <v>168714033.32983267</v>
      </c>
      <c r="E12" s="134">
        <v>958466848.46627307</v>
      </c>
      <c r="F12" s="142">
        <f t="shared" si="3"/>
        <v>1127180881.7961059</v>
      </c>
      <c r="G12" s="49">
        <f t="shared" si="4"/>
        <v>1.6218167716926836E-3</v>
      </c>
      <c r="H12" s="134">
        <v>687806023.17512918</v>
      </c>
      <c r="I12" s="134">
        <v>22142281.219999999</v>
      </c>
      <c r="J12" s="132"/>
      <c r="K12" s="132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6.75">
      <c r="A13" s="129" t="s">
        <v>120</v>
      </c>
      <c r="B13" s="143">
        <v>12233000</v>
      </c>
      <c r="C13" s="143">
        <v>6127991562.0879107</v>
      </c>
      <c r="D13" s="142">
        <f t="shared" si="2"/>
        <v>6140224562.0879107</v>
      </c>
      <c r="E13" s="134">
        <v>2390176215.5574207</v>
      </c>
      <c r="F13" s="142">
        <f t="shared" si="3"/>
        <v>8530400777.6453314</v>
      </c>
      <c r="G13" s="49">
        <f t="shared" si="4"/>
        <v>1.2273759494927325E-2</v>
      </c>
      <c r="H13" s="134">
        <v>8530990246.2580709</v>
      </c>
      <c r="I13" s="134">
        <v>3843159753.6300006</v>
      </c>
      <c r="J13" s="132"/>
      <c r="K13" s="132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6.75">
      <c r="A14" s="129" t="s">
        <v>121</v>
      </c>
      <c r="B14" s="143">
        <v>0</v>
      </c>
      <c r="C14" s="143">
        <v>73932375.804148942</v>
      </c>
      <c r="D14" s="142">
        <f t="shared" si="2"/>
        <v>73932375.804148942</v>
      </c>
      <c r="E14" s="134">
        <v>150190278.50122002</v>
      </c>
      <c r="F14" s="142">
        <f t="shared" si="3"/>
        <v>224122654.30536896</v>
      </c>
      <c r="G14" s="49">
        <f t="shared" si="4"/>
        <v>3.2247342510771865E-4</v>
      </c>
      <c r="H14" s="134">
        <v>224316448.21311247</v>
      </c>
      <c r="I14" s="134">
        <v>9356287.3599999994</v>
      </c>
      <c r="J14" s="132"/>
      <c r="K14" s="132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6.75">
      <c r="A15" s="129" t="s">
        <v>122</v>
      </c>
      <c r="B15" s="143">
        <v>0</v>
      </c>
      <c r="C15" s="143">
        <v>878196160.38999999</v>
      </c>
      <c r="D15" s="142">
        <f t="shared" si="2"/>
        <v>878196160.38999999</v>
      </c>
      <c r="E15" s="134">
        <v>2114981621.8100002</v>
      </c>
      <c r="F15" s="142">
        <f t="shared" si="3"/>
        <v>2993177782.2000003</v>
      </c>
      <c r="G15" s="49">
        <f t="shared" si="4"/>
        <v>4.3066609860297244E-3</v>
      </c>
      <c r="H15" s="134">
        <v>6646893030.6449251</v>
      </c>
      <c r="I15" s="134">
        <v>0</v>
      </c>
      <c r="J15" s="132"/>
      <c r="K15" s="132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6.75">
      <c r="A16" s="129" t="s">
        <v>123</v>
      </c>
      <c r="B16" s="143">
        <v>0</v>
      </c>
      <c r="C16" s="143">
        <v>225190332.44271079</v>
      </c>
      <c r="D16" s="142">
        <f t="shared" si="2"/>
        <v>225190332.44271079</v>
      </c>
      <c r="E16" s="134">
        <v>1882617617.9946196</v>
      </c>
      <c r="F16" s="142">
        <f t="shared" si="3"/>
        <v>2107807950.4373305</v>
      </c>
      <c r="G16" s="49">
        <f t="shared" si="4"/>
        <v>3.0327681570319672E-3</v>
      </c>
      <c r="H16" s="134">
        <v>3766349442.9298739</v>
      </c>
      <c r="I16" s="134">
        <v>5030000</v>
      </c>
      <c r="J16" s="132"/>
      <c r="K16" s="132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6.75">
      <c r="A17" s="129" t="s">
        <v>124</v>
      </c>
      <c r="B17" s="143">
        <v>168361865.53999999</v>
      </c>
      <c r="C17" s="143">
        <v>2247610670.0599999</v>
      </c>
      <c r="D17" s="142">
        <f t="shared" si="2"/>
        <v>2415972535.5999999</v>
      </c>
      <c r="E17" s="134">
        <v>189824396.1797753</v>
      </c>
      <c r="F17" s="142">
        <f t="shared" si="3"/>
        <v>2605796931.7797751</v>
      </c>
      <c r="G17" s="49">
        <f t="shared" si="4"/>
        <v>3.74928747979797E-3</v>
      </c>
      <c r="H17" s="134">
        <v>4681585439.2488642</v>
      </c>
      <c r="I17" s="134">
        <v>2000000</v>
      </c>
      <c r="J17" s="132"/>
      <c r="K17" s="132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6.75">
      <c r="A18" s="129" t="s">
        <v>125</v>
      </c>
      <c r="B18" s="143">
        <v>35465107.158919446</v>
      </c>
      <c r="C18" s="143">
        <v>3688927.5343768951</v>
      </c>
      <c r="D18" s="142">
        <f t="shared" si="2"/>
        <v>39154034.693296343</v>
      </c>
      <c r="E18" s="134">
        <v>1843782.7239212124</v>
      </c>
      <c r="F18" s="142">
        <f t="shared" si="3"/>
        <v>40997817.417217553</v>
      </c>
      <c r="G18" s="49">
        <f t="shared" si="4"/>
        <v>5.8988711540323391E-5</v>
      </c>
      <c r="H18" s="134">
        <v>50937504.635144122</v>
      </c>
      <c r="I18" s="134">
        <v>22426626.5</v>
      </c>
      <c r="J18" s="132"/>
      <c r="K18" s="132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6.75">
      <c r="A19" s="129" t="s">
        <v>126</v>
      </c>
      <c r="B19" s="143">
        <v>0</v>
      </c>
      <c r="C19" s="143">
        <v>62453112.473972999</v>
      </c>
      <c r="D19" s="142">
        <f t="shared" si="2"/>
        <v>62453112.473972999</v>
      </c>
      <c r="E19" s="134">
        <v>34065269.726026997</v>
      </c>
      <c r="F19" s="142">
        <f t="shared" si="3"/>
        <v>96518382.199999988</v>
      </c>
      <c r="G19" s="49">
        <f t="shared" si="4"/>
        <v>1.3887312458597925E-4</v>
      </c>
      <c r="H19" s="134">
        <v>200289879.53107211</v>
      </c>
      <c r="I19" s="134">
        <v>319319.40000000002</v>
      </c>
      <c r="J19" s="132"/>
      <c r="K19" s="13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6.75">
      <c r="A20" s="129" t="s">
        <v>127</v>
      </c>
      <c r="B20" s="143">
        <v>7913550</v>
      </c>
      <c r="C20" s="143">
        <v>4348000</v>
      </c>
      <c r="D20" s="142">
        <f t="shared" si="2"/>
        <v>12261550</v>
      </c>
      <c r="E20" s="134">
        <v>0</v>
      </c>
      <c r="F20" s="142">
        <f t="shared" si="3"/>
        <v>12261550</v>
      </c>
      <c r="G20" s="49">
        <f t="shared" si="4"/>
        <v>1.7642232722454543E-5</v>
      </c>
      <c r="H20" s="134">
        <v>111355956.06668507</v>
      </c>
      <c r="I20" s="134">
        <v>3928532</v>
      </c>
      <c r="J20" s="132"/>
      <c r="K20" s="13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6.75">
      <c r="A21" s="129" t="s">
        <v>128</v>
      </c>
      <c r="B21" s="143">
        <v>5000000</v>
      </c>
      <c r="C21" s="143">
        <v>3599999.9999999995</v>
      </c>
      <c r="D21" s="142">
        <f t="shared" si="2"/>
        <v>8600000</v>
      </c>
      <c r="E21" s="134">
        <v>10986306.962211477</v>
      </c>
      <c r="F21" s="142">
        <f t="shared" si="3"/>
        <v>19586306.962211475</v>
      </c>
      <c r="G21" s="49">
        <f t="shared" si="4"/>
        <v>2.8181280963725345E-5</v>
      </c>
      <c r="H21" s="134">
        <v>47119017.213840201</v>
      </c>
      <c r="I21" s="134">
        <v>1170311.5</v>
      </c>
      <c r="J21" s="132"/>
      <c r="K21" s="132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6.75">
      <c r="A22" s="129" t="s">
        <v>129</v>
      </c>
      <c r="B22" s="143">
        <v>7859722360.0002003</v>
      </c>
      <c r="C22" s="143">
        <v>30856899.610000003</v>
      </c>
      <c r="D22" s="142">
        <f t="shared" si="2"/>
        <v>7890579259.6101999</v>
      </c>
      <c r="E22" s="134">
        <v>11014543.18</v>
      </c>
      <c r="F22" s="142">
        <f t="shared" si="3"/>
        <v>7901593802.7902002</v>
      </c>
      <c r="G22" s="49">
        <f t="shared" si="4"/>
        <v>1.1369015886827465E-2</v>
      </c>
      <c r="H22" s="134">
        <v>18671394953.055901</v>
      </c>
      <c r="I22" s="134">
        <v>7189411228.5199995</v>
      </c>
      <c r="J22" s="132"/>
      <c r="K22" s="132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6.75">
      <c r="A23" s="129" t="s">
        <v>130</v>
      </c>
      <c r="B23" s="143">
        <v>5000000</v>
      </c>
      <c r="C23" s="143">
        <v>49075000</v>
      </c>
      <c r="D23" s="142">
        <f t="shared" si="2"/>
        <v>54075000</v>
      </c>
      <c r="E23" s="134">
        <v>27981867884.358509</v>
      </c>
      <c r="F23" s="142">
        <f t="shared" si="3"/>
        <v>28035942884.358509</v>
      </c>
      <c r="G23" s="49">
        <f t="shared" si="4"/>
        <v>4.0338833912457746E-2</v>
      </c>
      <c r="H23" s="134">
        <v>70007583765.241531</v>
      </c>
      <c r="I23" s="134">
        <v>22321517755.799999</v>
      </c>
      <c r="J23" s="132"/>
      <c r="K23" s="132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6.75">
      <c r="A24" s="129" t="s">
        <v>131</v>
      </c>
      <c r="B24" s="143">
        <v>850000000</v>
      </c>
      <c r="C24" s="143">
        <v>1788305964.3399999</v>
      </c>
      <c r="D24" s="142">
        <f t="shared" si="2"/>
        <v>2638305964.3400002</v>
      </c>
      <c r="E24" s="134">
        <v>30448476.940000001</v>
      </c>
      <c r="F24" s="142">
        <f t="shared" si="3"/>
        <v>2668754441.2800002</v>
      </c>
      <c r="G24" s="49">
        <f t="shared" si="4"/>
        <v>3.8398723597054133E-3</v>
      </c>
      <c r="H24" s="134">
        <v>1687601819.8207631</v>
      </c>
      <c r="I24" s="134">
        <v>1000000</v>
      </c>
      <c r="J24" s="132"/>
      <c r="K24" s="132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6.75">
      <c r="A25" s="129" t="s">
        <v>132</v>
      </c>
      <c r="B25" s="143">
        <v>0</v>
      </c>
      <c r="C25" s="143">
        <v>293663574.67999995</v>
      </c>
      <c r="D25" s="142">
        <f t="shared" si="2"/>
        <v>293663574.67999995</v>
      </c>
      <c r="E25" s="134">
        <v>1852859576.0499997</v>
      </c>
      <c r="F25" s="142">
        <f t="shared" si="3"/>
        <v>2146523150.7299995</v>
      </c>
      <c r="G25" s="49">
        <f t="shared" si="4"/>
        <v>3.0884725804906413E-3</v>
      </c>
      <c r="H25" s="134">
        <v>1744995924.9465809</v>
      </c>
      <c r="I25" s="134">
        <v>0</v>
      </c>
      <c r="J25" s="132"/>
      <c r="K25" s="132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6.75">
      <c r="A26" s="129" t="s">
        <v>133</v>
      </c>
      <c r="B26" s="143">
        <v>13367210.782301208</v>
      </c>
      <c r="C26" s="143">
        <v>217052724.33799651</v>
      </c>
      <c r="D26" s="142">
        <f t="shared" si="2"/>
        <v>230419935.12029773</v>
      </c>
      <c r="E26" s="134">
        <v>546196584.94713676</v>
      </c>
      <c r="F26" s="142">
        <f t="shared" si="3"/>
        <v>776616520.06743455</v>
      </c>
      <c r="G26" s="49">
        <f t="shared" si="4"/>
        <v>1.1174157739545546E-3</v>
      </c>
      <c r="H26" s="134">
        <v>2077741872.7561541</v>
      </c>
      <c r="I26" s="134">
        <v>0</v>
      </c>
      <c r="J26" s="132"/>
      <c r="K26" s="132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6.75">
      <c r="A27" s="129" t="s">
        <v>134</v>
      </c>
      <c r="B27" s="143">
        <v>817926040.36000001</v>
      </c>
      <c r="C27" s="143">
        <v>19108960305.127491</v>
      </c>
      <c r="D27" s="142">
        <f t="shared" si="2"/>
        <v>19926886345.487492</v>
      </c>
      <c r="E27" s="134">
        <v>0</v>
      </c>
      <c r="F27" s="142">
        <f t="shared" si="3"/>
        <v>19926886345.487492</v>
      </c>
      <c r="G27" s="49">
        <f t="shared" si="4"/>
        <v>2.8671315318291084E-2</v>
      </c>
      <c r="H27" s="134">
        <v>17549999999.997696</v>
      </c>
      <c r="I27" s="134">
        <v>2365097968.6199999</v>
      </c>
      <c r="J27" s="132"/>
      <c r="K27" s="132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6.75">
      <c r="A28" s="129" t="s">
        <v>135</v>
      </c>
      <c r="B28" s="143">
        <v>346546382.95999998</v>
      </c>
      <c r="C28" s="143">
        <v>161242829.99000001</v>
      </c>
      <c r="D28" s="142">
        <f t="shared" si="2"/>
        <v>507789212.94999999</v>
      </c>
      <c r="E28" s="134">
        <v>632638121.02879477</v>
      </c>
      <c r="F28" s="142">
        <f t="shared" si="3"/>
        <v>1140427333.9787948</v>
      </c>
      <c r="G28" s="49">
        <f t="shared" si="4"/>
        <v>1.6408761069442517E-3</v>
      </c>
      <c r="H28" s="134">
        <v>700000000</v>
      </c>
      <c r="I28" s="134">
        <v>116874525.7</v>
      </c>
      <c r="J28" s="132"/>
      <c r="K28" s="132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6.75">
      <c r="A29" s="129" t="s">
        <v>136</v>
      </c>
      <c r="B29" s="143">
        <v>449780550</v>
      </c>
      <c r="C29" s="143">
        <v>1221007030</v>
      </c>
      <c r="D29" s="142">
        <f t="shared" si="2"/>
        <v>1670787580</v>
      </c>
      <c r="E29" s="134">
        <v>1898500469.1416526</v>
      </c>
      <c r="F29" s="142">
        <f t="shared" si="3"/>
        <v>3569288049.1416526</v>
      </c>
      <c r="G29" s="49">
        <f t="shared" si="4"/>
        <v>5.1355832187963838E-3</v>
      </c>
      <c r="H29" s="134">
        <v>1330469687.9168553</v>
      </c>
      <c r="I29" s="134">
        <v>428514511.39999998</v>
      </c>
      <c r="J29" s="132"/>
      <c r="K29" s="132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6.75">
      <c r="A30" s="129" t="s">
        <v>137</v>
      </c>
      <c r="B30" s="143">
        <v>60726943.399999999</v>
      </c>
      <c r="C30" s="143">
        <v>52671398.007819094</v>
      </c>
      <c r="D30" s="142">
        <f t="shared" si="2"/>
        <v>113398341.40781909</v>
      </c>
      <c r="E30" s="134">
        <v>37509651.558788478</v>
      </c>
      <c r="F30" s="142">
        <f t="shared" si="3"/>
        <v>150907992.96660757</v>
      </c>
      <c r="G30" s="49">
        <f t="shared" si="4"/>
        <v>2.1713029197739471E-4</v>
      </c>
      <c r="H30" s="134">
        <v>190456668.47857624</v>
      </c>
      <c r="I30" s="134">
        <v>60374416.668717548</v>
      </c>
      <c r="J30" s="132"/>
      <c r="K30" s="132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6.75">
      <c r="A31" s="129" t="s">
        <v>138</v>
      </c>
      <c r="B31" s="143">
        <v>426075878.74000001</v>
      </c>
      <c r="C31" s="143">
        <v>24569143.406076219</v>
      </c>
      <c r="D31" s="142">
        <f t="shared" si="2"/>
        <v>450645022.1460762</v>
      </c>
      <c r="E31" s="134">
        <v>0</v>
      </c>
      <c r="F31" s="142">
        <f t="shared" si="3"/>
        <v>450645022.1460762</v>
      </c>
      <c r="G31" s="49">
        <f t="shared" si="4"/>
        <v>6.4839961961715752E-4</v>
      </c>
      <c r="H31" s="134">
        <v>370562990.53639436</v>
      </c>
      <c r="I31" s="134">
        <v>218409604.87</v>
      </c>
      <c r="J31" s="132"/>
      <c r="K31" s="132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6.75">
      <c r="A32" s="129" t="s">
        <v>139</v>
      </c>
      <c r="B32" s="143">
        <v>155300000</v>
      </c>
      <c r="C32" s="143">
        <v>10700000</v>
      </c>
      <c r="D32" s="142">
        <f t="shared" si="2"/>
        <v>166000000</v>
      </c>
      <c r="E32" s="134">
        <v>0</v>
      </c>
      <c r="F32" s="142">
        <f t="shared" si="3"/>
        <v>166000000</v>
      </c>
      <c r="G32" s="49">
        <f t="shared" si="4"/>
        <v>2.3884505889772942E-4</v>
      </c>
      <c r="H32" s="134">
        <v>159626843.3625688</v>
      </c>
      <c r="I32" s="134">
        <v>85518984.309999987</v>
      </c>
      <c r="J32" s="132"/>
      <c r="K32" s="132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6.75">
      <c r="A33" s="129" t="s">
        <v>140</v>
      </c>
      <c r="B33" s="143">
        <v>12094733.916893205</v>
      </c>
      <c r="C33" s="143">
        <v>6860304.3341202438</v>
      </c>
      <c r="D33" s="142">
        <f t="shared" si="2"/>
        <v>18955038.25101345</v>
      </c>
      <c r="E33" s="134">
        <v>143407491.73019716</v>
      </c>
      <c r="F33" s="142">
        <f t="shared" si="3"/>
        <v>162362529.98121062</v>
      </c>
      <c r="G33" s="49">
        <f t="shared" si="4"/>
        <v>2.3361137371172655E-4</v>
      </c>
      <c r="H33" s="134">
        <v>163283051.04299226</v>
      </c>
      <c r="I33" s="134">
        <v>1268093.92</v>
      </c>
      <c r="J33" s="132"/>
      <c r="K33" s="132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6.75">
      <c r="A34" s="129" t="s">
        <v>141</v>
      </c>
      <c r="B34" s="143">
        <v>180005542.78</v>
      </c>
      <c r="C34" s="143">
        <v>124765002.29004088</v>
      </c>
      <c r="D34" s="142">
        <f t="shared" si="2"/>
        <v>304770545.07004088</v>
      </c>
      <c r="E34" s="134">
        <v>117632902.00031039</v>
      </c>
      <c r="F34" s="142">
        <f t="shared" si="3"/>
        <v>422403447.07035124</v>
      </c>
      <c r="G34" s="49">
        <f t="shared" si="4"/>
        <v>6.0776491683206004E-4</v>
      </c>
      <c r="H34" s="134">
        <v>372554402.23724449</v>
      </c>
      <c r="I34" s="134">
        <v>90002884.890000001</v>
      </c>
      <c r="J34" s="132"/>
      <c r="K34" s="132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6.75">
      <c r="A35" s="129" t="s">
        <v>142</v>
      </c>
      <c r="B35" s="143">
        <v>122222491</v>
      </c>
      <c r="C35" s="143">
        <v>40437362700.970009</v>
      </c>
      <c r="D35" s="142">
        <f t="shared" si="2"/>
        <v>40559585191.970009</v>
      </c>
      <c r="E35" s="134">
        <v>454461065.44999999</v>
      </c>
      <c r="F35" s="142">
        <f t="shared" si="3"/>
        <v>41014046257.420006</v>
      </c>
      <c r="G35" s="49">
        <f t="shared" si="4"/>
        <v>5.9012062011973974E-2</v>
      </c>
      <c r="H35" s="134">
        <v>17434589246.580101</v>
      </c>
      <c r="I35" s="134">
        <v>125868409.93999998</v>
      </c>
      <c r="J35" s="132"/>
      <c r="K35" s="132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6.75">
      <c r="A36" s="129" t="s">
        <v>143</v>
      </c>
      <c r="B36" s="143">
        <v>768248948.50666666</v>
      </c>
      <c r="C36" s="143">
        <v>22204370.763704479</v>
      </c>
      <c r="D36" s="142">
        <f t="shared" si="2"/>
        <v>790453319.2703712</v>
      </c>
      <c r="E36" s="134">
        <v>0</v>
      </c>
      <c r="F36" s="142">
        <f t="shared" si="3"/>
        <v>790453319.2703712</v>
      </c>
      <c r="G36" s="49">
        <f t="shared" si="4"/>
        <v>1.1373245156448043E-3</v>
      </c>
      <c r="H36" s="134">
        <v>629906880.7351104</v>
      </c>
      <c r="I36" s="134">
        <v>359568909.40999997</v>
      </c>
      <c r="J36" s="132"/>
      <c r="K36" s="132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6.75">
      <c r="A37" s="129" t="s">
        <v>144</v>
      </c>
      <c r="B37" s="143">
        <v>510615159.88</v>
      </c>
      <c r="C37" s="143">
        <v>161440700.87000006</v>
      </c>
      <c r="D37" s="142">
        <f t="shared" si="2"/>
        <v>672055860.75</v>
      </c>
      <c r="E37" s="134">
        <v>0</v>
      </c>
      <c r="F37" s="142">
        <f t="shared" si="3"/>
        <v>672055860.75</v>
      </c>
      <c r="G37" s="49">
        <f t="shared" si="4"/>
        <v>9.66971214719265E-4</v>
      </c>
      <c r="H37" s="134">
        <v>447013847.24130857</v>
      </c>
      <c r="I37" s="134">
        <v>297132652.44</v>
      </c>
      <c r="J37" s="132"/>
      <c r="K37" s="132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6.75">
      <c r="A38" s="129" t="s">
        <v>145</v>
      </c>
      <c r="B38" s="143">
        <v>0</v>
      </c>
      <c r="C38" s="143">
        <v>153695306.82926175</v>
      </c>
      <c r="D38" s="142">
        <f t="shared" si="2"/>
        <v>153695306.82926175</v>
      </c>
      <c r="E38" s="134">
        <v>1437048188.3238001</v>
      </c>
      <c r="F38" s="142">
        <f t="shared" si="3"/>
        <v>1590743495.1530619</v>
      </c>
      <c r="G38" s="49">
        <f t="shared" si="4"/>
        <v>2.2888025529579099E-3</v>
      </c>
      <c r="H38" s="134">
        <v>576387071.54432046</v>
      </c>
      <c r="I38" s="134">
        <v>66563000</v>
      </c>
      <c r="J38" s="132"/>
      <c r="K38" s="132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6.75">
      <c r="A39" s="129" t="s">
        <v>146</v>
      </c>
      <c r="B39" s="143">
        <v>20938604.586612776</v>
      </c>
      <c r="C39" s="143">
        <v>98161396.143279776</v>
      </c>
      <c r="D39" s="142">
        <f t="shared" si="2"/>
        <v>119100000.72989255</v>
      </c>
      <c r="E39" s="134">
        <v>0</v>
      </c>
      <c r="F39" s="142">
        <f t="shared" si="3"/>
        <v>119100000.72989255</v>
      </c>
      <c r="G39" s="49">
        <f t="shared" si="4"/>
        <v>1.7136413668102893E-4</v>
      </c>
      <c r="H39" s="134">
        <v>217413159.92017299</v>
      </c>
      <c r="I39" s="134">
        <v>13164583.9</v>
      </c>
      <c r="J39" s="132"/>
      <c r="K39" s="132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6.75">
      <c r="A40" s="129" t="s">
        <v>147</v>
      </c>
      <c r="B40" s="143">
        <v>0</v>
      </c>
      <c r="C40" s="143">
        <v>414254221.52000004</v>
      </c>
      <c r="D40" s="142">
        <f t="shared" si="2"/>
        <v>414254221.52000004</v>
      </c>
      <c r="E40" s="134">
        <v>1151620296.79</v>
      </c>
      <c r="F40" s="142">
        <f t="shared" si="3"/>
        <v>1565874518.3099999</v>
      </c>
      <c r="G40" s="49">
        <f t="shared" si="4"/>
        <v>2.2530204310373834E-3</v>
      </c>
      <c r="H40" s="134">
        <v>1600466730.8230953</v>
      </c>
      <c r="I40" s="134">
        <v>6424500</v>
      </c>
      <c r="J40" s="132"/>
      <c r="K40" s="132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6.75">
      <c r="A41" s="129" t="s">
        <v>148</v>
      </c>
      <c r="B41" s="143">
        <v>228853976.98666668</v>
      </c>
      <c r="C41" s="143">
        <v>13418573.36157028</v>
      </c>
      <c r="D41" s="142">
        <f t="shared" si="2"/>
        <v>242272550.34823695</v>
      </c>
      <c r="E41" s="134">
        <v>0</v>
      </c>
      <c r="F41" s="142">
        <f t="shared" si="3"/>
        <v>242272550.34823695</v>
      </c>
      <c r="G41" s="49">
        <f t="shared" si="4"/>
        <v>3.4858796118811909E-4</v>
      </c>
      <c r="H41" s="134">
        <v>361717065.48696464</v>
      </c>
      <c r="I41" s="134">
        <v>105359672.03999999</v>
      </c>
      <c r="J41" s="132"/>
      <c r="K41" s="13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6.75">
      <c r="A42" s="129" t="s">
        <v>149</v>
      </c>
      <c r="B42" s="143">
        <v>71971402.750903189</v>
      </c>
      <c r="C42" s="143">
        <v>3615240.5677995714</v>
      </c>
      <c r="D42" s="142">
        <f t="shared" si="2"/>
        <v>75586643.318702757</v>
      </c>
      <c r="E42" s="134">
        <v>193793.90774350968</v>
      </c>
      <c r="F42" s="142">
        <f t="shared" si="3"/>
        <v>75780437.226446271</v>
      </c>
      <c r="G42" s="49">
        <f t="shared" si="4"/>
        <v>1.0903483730509787E-4</v>
      </c>
      <c r="H42" s="134">
        <v>87457541.388341978</v>
      </c>
      <c r="I42" s="134">
        <v>41482576.560000002</v>
      </c>
      <c r="J42" s="132"/>
      <c r="K42" s="132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6.75">
      <c r="A43" s="129" t="s">
        <v>150</v>
      </c>
      <c r="B43" s="143">
        <v>5871315.5199999996</v>
      </c>
      <c r="C43" s="143">
        <v>10881315.439999998</v>
      </c>
      <c r="D43" s="142">
        <f t="shared" si="2"/>
        <v>16752630.959999997</v>
      </c>
      <c r="E43" s="134">
        <v>46700000</v>
      </c>
      <c r="F43" s="142">
        <f t="shared" si="3"/>
        <v>63452630.959999993</v>
      </c>
      <c r="G43" s="49">
        <f t="shared" si="4"/>
        <v>9.1297273366608962E-5</v>
      </c>
      <c r="H43" s="134">
        <v>105260096.22948232</v>
      </c>
      <c r="I43" s="134">
        <v>4229197.8</v>
      </c>
      <c r="J43" s="132"/>
      <c r="K43" s="132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6.75">
      <c r="A44" s="129" t="s">
        <v>151</v>
      </c>
      <c r="B44" s="143">
        <v>661022537.44000006</v>
      </c>
      <c r="C44" s="143">
        <v>164090406.70999998</v>
      </c>
      <c r="D44" s="142">
        <f t="shared" si="2"/>
        <v>825112944.1500001</v>
      </c>
      <c r="E44" s="134">
        <v>25153120.008457936</v>
      </c>
      <c r="F44" s="142">
        <f t="shared" si="3"/>
        <v>850266064.15845799</v>
      </c>
      <c r="G44" s="49">
        <f t="shared" si="4"/>
        <v>1.2233846275461896E-3</v>
      </c>
      <c r="H44" s="134">
        <v>1071671159.2526301</v>
      </c>
      <c r="I44" s="134">
        <v>212003021.57999998</v>
      </c>
      <c r="J44" s="132"/>
      <c r="K44" s="13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6.75">
      <c r="A45" s="129" t="s">
        <v>152</v>
      </c>
      <c r="B45" s="143">
        <v>43386948</v>
      </c>
      <c r="C45" s="143">
        <v>10228109</v>
      </c>
      <c r="D45" s="142">
        <f t="shared" si="2"/>
        <v>53615057</v>
      </c>
      <c r="E45" s="134">
        <v>386138055.06</v>
      </c>
      <c r="F45" s="142">
        <f t="shared" si="3"/>
        <v>439753112.06</v>
      </c>
      <c r="G45" s="49">
        <f t="shared" si="4"/>
        <v>6.3272805994235245E-4</v>
      </c>
      <c r="H45" s="134">
        <v>560760296.913432</v>
      </c>
      <c r="I45" s="134">
        <v>234504264</v>
      </c>
      <c r="J45" s="132"/>
      <c r="K45" s="132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6.75">
      <c r="A46" s="129" t="s">
        <v>153</v>
      </c>
      <c r="B46" s="143">
        <v>0</v>
      </c>
      <c r="C46" s="143">
        <v>324893648.38646907</v>
      </c>
      <c r="D46" s="142">
        <f t="shared" si="2"/>
        <v>324893648.38646907</v>
      </c>
      <c r="E46" s="134">
        <v>2899971642.7835722</v>
      </c>
      <c r="F46" s="142">
        <f t="shared" si="3"/>
        <v>3224865291.1700411</v>
      </c>
      <c r="G46" s="49">
        <f t="shared" si="4"/>
        <v>4.6400189181129625E-3</v>
      </c>
      <c r="H46" s="134">
        <v>9464449021.3695335</v>
      </c>
      <c r="I46" s="134">
        <v>13279398</v>
      </c>
      <c r="J46" s="132"/>
      <c r="K46" s="132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3.450000000000003">
      <c r="A47" s="129" t="s">
        <v>154</v>
      </c>
      <c r="B47" s="143">
        <v>450080121.75999999</v>
      </c>
      <c r="C47" s="143">
        <v>68325038.72026062</v>
      </c>
      <c r="D47" s="142">
        <f t="shared" si="2"/>
        <v>518405160.48026061</v>
      </c>
      <c r="E47" s="134">
        <v>560021560</v>
      </c>
      <c r="F47" s="142">
        <f t="shared" si="3"/>
        <v>1078426720.4802606</v>
      </c>
      <c r="G47" s="49">
        <f t="shared" si="4"/>
        <v>1.5516680335541748E-3</v>
      </c>
      <c r="H47" s="134">
        <v>70880121.757188663</v>
      </c>
      <c r="I47" s="134">
        <v>0</v>
      </c>
      <c r="J47" s="132"/>
      <c r="K47" s="13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6.75">
      <c r="A48" s="129" t="s">
        <v>155</v>
      </c>
      <c r="B48" s="143">
        <v>620130584.54532003</v>
      </c>
      <c r="C48" s="143">
        <v>185464866.80000001</v>
      </c>
      <c r="D48" s="142">
        <f t="shared" si="2"/>
        <v>805595451.34531999</v>
      </c>
      <c r="E48" s="134">
        <v>497489283.20000005</v>
      </c>
      <c r="F48" s="142">
        <f t="shared" si="3"/>
        <v>1303084734.54532</v>
      </c>
      <c r="G48" s="49">
        <f t="shared" si="4"/>
        <v>1.8749117480193317E-3</v>
      </c>
      <c r="H48" s="134"/>
      <c r="I48" s="134"/>
      <c r="J48" s="132"/>
      <c r="K48" s="132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6.75">
      <c r="A49" s="129" t="s">
        <v>156</v>
      </c>
      <c r="B49" s="143">
        <v>2754934792.5900002</v>
      </c>
      <c r="C49" s="143">
        <v>6255714470.8132153</v>
      </c>
      <c r="D49" s="142">
        <f t="shared" si="2"/>
        <v>9010649263.4032154</v>
      </c>
      <c r="E49" s="134">
        <v>484194572.39647418</v>
      </c>
      <c r="F49" s="142">
        <f t="shared" si="3"/>
        <v>9494843835.7996902</v>
      </c>
      <c r="G49" s="49">
        <f t="shared" si="4"/>
        <v>1.3661424910760965E-2</v>
      </c>
      <c r="H49" s="134">
        <v>6354085348.7978182</v>
      </c>
      <c r="I49" s="134">
        <v>1875960792.71</v>
      </c>
      <c r="J49" s="132"/>
      <c r="K49" s="132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6.75">
      <c r="A50" s="129" t="s">
        <v>157</v>
      </c>
      <c r="B50" s="143">
        <v>0</v>
      </c>
      <c r="C50" s="143">
        <v>12620737.287775412</v>
      </c>
      <c r="D50" s="142">
        <f t="shared" si="2"/>
        <v>12620737.287775412</v>
      </c>
      <c r="E50" s="134">
        <v>23255268.929221161</v>
      </c>
      <c r="F50" s="142">
        <f t="shared" si="3"/>
        <v>35876006.216996573</v>
      </c>
      <c r="G50" s="49">
        <f t="shared" si="4"/>
        <v>5.1619318180203933E-5</v>
      </c>
      <c r="H50" s="134">
        <v>64498488.375194885</v>
      </c>
      <c r="I50" s="134">
        <v>0</v>
      </c>
      <c r="J50" s="132"/>
      <c r="K50" s="13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6.75">
      <c r="A51" s="129" t="s">
        <v>158</v>
      </c>
      <c r="B51" s="143">
        <v>0</v>
      </c>
      <c r="C51" s="143">
        <v>1630301.8828933383</v>
      </c>
      <c r="D51" s="142">
        <f t="shared" si="2"/>
        <v>1630301.8828933383</v>
      </c>
      <c r="E51" s="134">
        <v>3700000</v>
      </c>
      <c r="F51" s="142">
        <f t="shared" si="3"/>
        <v>5330301.8828933388</v>
      </c>
      <c r="G51" s="49">
        <f t="shared" si="4"/>
        <v>7.6693751033875758E-6</v>
      </c>
      <c r="H51" s="134">
        <v>9197599.4777679089</v>
      </c>
      <c r="I51" s="134">
        <v>0</v>
      </c>
      <c r="J51" s="132"/>
      <c r="K51" s="132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6.75">
      <c r="A52" s="129" t="s">
        <v>159</v>
      </c>
      <c r="B52" s="143">
        <v>0</v>
      </c>
      <c r="C52" s="143">
        <v>23500000</v>
      </c>
      <c r="D52" s="142">
        <f t="shared" si="2"/>
        <v>23500000</v>
      </c>
      <c r="E52" s="134">
        <v>0</v>
      </c>
      <c r="F52" s="142">
        <f t="shared" si="3"/>
        <v>23500000</v>
      </c>
      <c r="G52" s="49">
        <f t="shared" si="4"/>
        <v>3.381240291624483E-5</v>
      </c>
      <c r="H52" s="134">
        <v>46442709.990732096</v>
      </c>
      <c r="I52" s="134">
        <v>1610000</v>
      </c>
      <c r="J52" s="132"/>
      <c r="K52" s="132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6.75">
      <c r="A53" s="129" t="s">
        <v>160</v>
      </c>
      <c r="B53" s="143">
        <v>0</v>
      </c>
      <c r="C53" s="143">
        <v>13558454.513878953</v>
      </c>
      <c r="D53" s="142">
        <f t="shared" si="2"/>
        <v>13558454.513878953</v>
      </c>
      <c r="E53" s="134">
        <v>0</v>
      </c>
      <c r="F53" s="142">
        <f t="shared" si="3"/>
        <v>13558454.513878953</v>
      </c>
      <c r="G53" s="49">
        <f t="shared" si="4"/>
        <v>1.9508252210419301E-5</v>
      </c>
      <c r="H53" s="134">
        <v>26592931.984841153</v>
      </c>
      <c r="I53" s="134">
        <v>200606.79</v>
      </c>
      <c r="J53" s="132"/>
      <c r="K53" s="13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6.75">
      <c r="A54" s="129" t="s">
        <v>161</v>
      </c>
      <c r="B54" s="143">
        <v>0</v>
      </c>
      <c r="C54" s="143">
        <v>15641017.453321492</v>
      </c>
      <c r="D54" s="142">
        <f t="shared" si="2"/>
        <v>15641017.453321492</v>
      </c>
      <c r="E54" s="134">
        <v>13565573.542045677</v>
      </c>
      <c r="F54" s="142">
        <f t="shared" si="3"/>
        <v>29206590.995367169</v>
      </c>
      <c r="G54" s="49">
        <f t="shared" si="4"/>
        <v>4.2023192448737136E-5</v>
      </c>
      <c r="H54" s="134">
        <v>722521826.24012709</v>
      </c>
      <c r="I54" s="134">
        <v>0</v>
      </c>
      <c r="J54" s="132"/>
      <c r="K54" s="132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6.75">
      <c r="A55" s="129" t="s">
        <v>162</v>
      </c>
      <c r="B55" s="143">
        <v>0</v>
      </c>
      <c r="C55" s="143">
        <v>51473230.239999965</v>
      </c>
      <c r="D55" s="142">
        <f t="shared" si="2"/>
        <v>51473230.239999965</v>
      </c>
      <c r="E55" s="134">
        <v>53824352.970474318</v>
      </c>
      <c r="F55" s="142">
        <f t="shared" si="3"/>
        <v>105297583.21047428</v>
      </c>
      <c r="G55" s="49">
        <f t="shared" si="4"/>
        <v>1.5150486423912225E-4</v>
      </c>
      <c r="H55" s="134">
        <v>192476109.17085379</v>
      </c>
      <c r="I55" s="134">
        <v>0</v>
      </c>
      <c r="J55" s="132"/>
      <c r="K55" s="132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7.600000000000001">
      <c r="A56" s="130" t="s">
        <v>163</v>
      </c>
      <c r="B56" s="141"/>
      <c r="C56" s="141"/>
      <c r="D56" s="142">
        <f t="shared" si="2"/>
        <v>0</v>
      </c>
      <c r="E56" s="134"/>
      <c r="F56" s="142">
        <f t="shared" si="3"/>
        <v>0</v>
      </c>
      <c r="G56" s="49">
        <f t="shared" si="4"/>
        <v>0</v>
      </c>
      <c r="H56" s="134"/>
      <c r="I56" s="134"/>
      <c r="J56" s="132"/>
      <c r="K56" s="13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6.75">
      <c r="A57" s="129" t="s">
        <v>164</v>
      </c>
      <c r="B57" s="143">
        <v>984286130.39999998</v>
      </c>
      <c r="C57" s="143">
        <v>118023516.09999998</v>
      </c>
      <c r="D57" s="142">
        <f t="shared" si="2"/>
        <v>1102309646.5</v>
      </c>
      <c r="E57" s="134">
        <v>16947104577.397215</v>
      </c>
      <c r="F57" s="142">
        <f t="shared" si="3"/>
        <v>18049414223.897217</v>
      </c>
      <c r="G57" s="49">
        <f t="shared" si="4"/>
        <v>2.5969960261302685E-2</v>
      </c>
      <c r="H57" s="134">
        <v>16652403809.383314</v>
      </c>
      <c r="I57" s="134">
        <v>3447528839.5600004</v>
      </c>
      <c r="J57" s="132"/>
      <c r="K57" s="132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6.75">
      <c r="A58" s="129" t="s">
        <v>165</v>
      </c>
      <c r="B58" s="143">
        <v>1701194680.49</v>
      </c>
      <c r="C58" s="143">
        <v>262105903.72999999</v>
      </c>
      <c r="D58" s="142">
        <f t="shared" si="2"/>
        <v>1963300584.22</v>
      </c>
      <c r="E58" s="134">
        <v>1924594989.942265</v>
      </c>
      <c r="F58" s="142">
        <f t="shared" si="3"/>
        <v>3887895574.1622648</v>
      </c>
      <c r="G58" s="49">
        <f t="shared" si="4"/>
        <v>5.5940038999940222E-3</v>
      </c>
      <c r="H58" s="134">
        <v>1982480205.5355964</v>
      </c>
      <c r="I58" s="134">
        <v>804364082.18999982</v>
      </c>
      <c r="J58" s="132"/>
      <c r="K58" s="132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6.75">
      <c r="A59" s="129" t="s">
        <v>166</v>
      </c>
      <c r="B59" s="143">
        <v>400000000</v>
      </c>
      <c r="C59" s="143">
        <v>243350313.50000003</v>
      </c>
      <c r="D59" s="142">
        <f t="shared" si="2"/>
        <v>643350313.5</v>
      </c>
      <c r="E59" s="134">
        <v>4425789214.4015675</v>
      </c>
      <c r="F59" s="142">
        <f t="shared" si="3"/>
        <v>5069139527.9015675</v>
      </c>
      <c r="G59" s="49">
        <f t="shared" si="4"/>
        <v>7.2936080066413143E-3</v>
      </c>
      <c r="H59" s="134">
        <v>10618052272.959082</v>
      </c>
      <c r="I59" s="134">
        <v>831139620.08999979</v>
      </c>
      <c r="J59" s="132"/>
      <c r="K59" s="13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6.75">
      <c r="A60" s="129" t="s">
        <v>167</v>
      </c>
      <c r="B60" s="143">
        <v>113694327.944553</v>
      </c>
      <c r="C60" s="143">
        <v>1415957180</v>
      </c>
      <c r="D60" s="142">
        <f t="shared" si="2"/>
        <v>1529651507.9445529</v>
      </c>
      <c r="E60" s="134">
        <v>16481810684.718456</v>
      </c>
      <c r="F60" s="142">
        <f t="shared" si="3"/>
        <v>18011462192.66301</v>
      </c>
      <c r="G60" s="49">
        <f t="shared" si="4"/>
        <v>2.5915353905065198E-2</v>
      </c>
      <c r="H60" s="134"/>
      <c r="I60" s="134"/>
      <c r="J60" s="132"/>
      <c r="K60" s="132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6.75">
      <c r="A61" s="129" t="s">
        <v>168</v>
      </c>
      <c r="B61" s="143">
        <v>196204618.94999999</v>
      </c>
      <c r="C61" s="143">
        <v>16383903538.206451</v>
      </c>
      <c r="D61" s="142">
        <f t="shared" si="2"/>
        <v>16580108157.156452</v>
      </c>
      <c r="E61" s="134">
        <v>12566231456.077932</v>
      </c>
      <c r="F61" s="142">
        <f t="shared" si="3"/>
        <v>29146339613.234383</v>
      </c>
      <c r="G61" s="49">
        <f t="shared" si="4"/>
        <v>4.1936501214314401E-2</v>
      </c>
      <c r="H61" s="134">
        <v>43841751631.72364</v>
      </c>
      <c r="I61" s="134">
        <v>14080002523.629999</v>
      </c>
      <c r="J61" s="132"/>
      <c r="K61" s="132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6.75">
      <c r="A62" s="129" t="s">
        <v>169</v>
      </c>
      <c r="B62" s="143">
        <v>14481346231.09458</v>
      </c>
      <c r="C62" s="143">
        <v>20795148047.574539</v>
      </c>
      <c r="D62" s="142">
        <f t="shared" si="2"/>
        <v>35276494278.669121</v>
      </c>
      <c r="E62" s="134">
        <v>3839957597.23</v>
      </c>
      <c r="F62" s="142">
        <f t="shared" si="3"/>
        <v>39116451875.899124</v>
      </c>
      <c r="G62" s="49">
        <f t="shared" si="4"/>
        <v>5.628175453114051E-2</v>
      </c>
      <c r="H62" s="134">
        <v>16875776477.885162</v>
      </c>
      <c r="I62" s="134">
        <v>69727486422.939987</v>
      </c>
      <c r="J62" s="132"/>
      <c r="K62" s="13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6.75">
      <c r="A63" s="129" t="s">
        <v>170</v>
      </c>
      <c r="B63" s="143">
        <v>379177000.13999999</v>
      </c>
      <c r="C63" s="143">
        <v>192961854.69999996</v>
      </c>
      <c r="D63" s="142">
        <f t="shared" si="2"/>
        <v>572138854.83999991</v>
      </c>
      <c r="E63" s="134">
        <v>80108321.75</v>
      </c>
      <c r="F63" s="142">
        <f t="shared" si="3"/>
        <v>652247176.58999991</v>
      </c>
      <c r="G63" s="49">
        <f t="shared" si="4"/>
        <v>9.3846997173804966E-4</v>
      </c>
      <c r="H63" s="134">
        <v>605406428.21555102</v>
      </c>
      <c r="I63" s="134">
        <v>262277483.18000001</v>
      </c>
      <c r="J63" s="132"/>
      <c r="K63" s="132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6.75">
      <c r="A64" s="129" t="s">
        <v>171</v>
      </c>
      <c r="B64" s="143">
        <v>868467760.03999996</v>
      </c>
      <c r="C64" s="143">
        <v>3039557926.809999</v>
      </c>
      <c r="D64" s="142">
        <f t="shared" si="2"/>
        <v>3908025686.849999</v>
      </c>
      <c r="E64" s="134">
        <v>244555080</v>
      </c>
      <c r="F64" s="142">
        <f t="shared" si="3"/>
        <v>4152580766.849999</v>
      </c>
      <c r="G64" s="49">
        <f t="shared" si="4"/>
        <v>5.9748397459991947E-3</v>
      </c>
      <c r="H64" s="134">
        <v>3073449693.4847784</v>
      </c>
      <c r="I64" s="134">
        <v>3750365070.4700003</v>
      </c>
      <c r="J64" s="132"/>
      <c r="K64" s="132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6.75">
      <c r="A65" s="129" t="s">
        <v>172</v>
      </c>
      <c r="B65" s="143">
        <v>196532666.95039999</v>
      </c>
      <c r="C65" s="143">
        <v>2706746002.3920002</v>
      </c>
      <c r="D65" s="142">
        <f t="shared" si="2"/>
        <v>2903278669.3424001</v>
      </c>
      <c r="E65" s="134">
        <v>88500000</v>
      </c>
      <c r="F65" s="142">
        <f t="shared" si="3"/>
        <v>2991778669.3424001</v>
      </c>
      <c r="G65" s="49">
        <f t="shared" si="4"/>
        <v>4.3046479065545545E-3</v>
      </c>
      <c r="H65" s="134"/>
      <c r="I65" s="134"/>
      <c r="J65" s="132"/>
      <c r="K65" s="13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6.75">
      <c r="A66" s="129" t="s">
        <v>173</v>
      </c>
      <c r="B66" s="143">
        <v>139065333</v>
      </c>
      <c r="C66" s="143">
        <v>201710000</v>
      </c>
      <c r="D66" s="142">
        <f t="shared" si="2"/>
        <v>340775333</v>
      </c>
      <c r="E66" s="134">
        <v>4198936953.8717546</v>
      </c>
      <c r="F66" s="142">
        <f t="shared" si="3"/>
        <v>4539712286.8717546</v>
      </c>
      <c r="G66" s="49">
        <f t="shared" si="4"/>
        <v>6.5318545092568079E-3</v>
      </c>
      <c r="H66" s="134">
        <v>5277897392.9216976</v>
      </c>
      <c r="I66" s="134">
        <v>60482890.870000005</v>
      </c>
      <c r="J66" s="132"/>
      <c r="K66" s="132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6.75">
      <c r="A67" s="129" t="s">
        <v>174</v>
      </c>
      <c r="B67" s="143">
        <v>0</v>
      </c>
      <c r="C67" s="143">
        <v>3156621.1149453674</v>
      </c>
      <c r="D67" s="142">
        <f t="shared" si="2"/>
        <v>3156621.1149453674</v>
      </c>
      <c r="E67" s="134">
        <v>0</v>
      </c>
      <c r="F67" s="142">
        <f t="shared" si="3"/>
        <v>3156621.1149453674</v>
      </c>
      <c r="G67" s="49">
        <f t="shared" si="4"/>
        <v>4.5418274464876056E-6</v>
      </c>
      <c r="H67" s="134">
        <v>6192323.8652754501</v>
      </c>
      <c r="I67" s="134">
        <v>1452290</v>
      </c>
      <c r="J67" s="132"/>
      <c r="K67" s="132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6.75">
      <c r="A68" s="129" t="s">
        <v>175</v>
      </c>
      <c r="B68" s="143">
        <v>0</v>
      </c>
      <c r="C68" s="143">
        <v>318072127.52664423</v>
      </c>
      <c r="D68" s="142">
        <f t="shared" si="2"/>
        <v>318072127.52664423</v>
      </c>
      <c r="E68" s="134">
        <v>5142198554.5270452</v>
      </c>
      <c r="F68" s="142">
        <f t="shared" si="3"/>
        <v>5460270682.05369</v>
      </c>
      <c r="G68" s="49">
        <f t="shared" si="4"/>
        <v>7.8563775461003536E-3</v>
      </c>
      <c r="H68" s="134">
        <v>8938484726.9385052</v>
      </c>
      <c r="I68" s="134">
        <v>4675280.2300000004</v>
      </c>
      <c r="J68" s="132"/>
      <c r="K68" s="132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6.75">
      <c r="A69" s="129" t="s">
        <v>176</v>
      </c>
      <c r="B69" s="143">
        <v>658068258.03999996</v>
      </c>
      <c r="C69" s="143">
        <v>4113686794.96</v>
      </c>
      <c r="D69" s="142">
        <f t="shared" si="2"/>
        <v>4771755053</v>
      </c>
      <c r="E69" s="134">
        <v>3905000000</v>
      </c>
      <c r="F69" s="142">
        <f t="shared" si="3"/>
        <v>8676755053</v>
      </c>
      <c r="G69" s="49">
        <f t="shared" si="4"/>
        <v>1.2484337781174436E-2</v>
      </c>
      <c r="H69" s="134"/>
      <c r="I69" s="134"/>
      <c r="J69" s="132"/>
      <c r="K69" s="132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6.75">
      <c r="A70" s="129" t="s">
        <v>177</v>
      </c>
      <c r="B70" s="143">
        <v>270457845.65999997</v>
      </c>
      <c r="C70" s="143">
        <v>73317743.518399879</v>
      </c>
      <c r="D70" s="142">
        <f t="shared" si="2"/>
        <v>343775589.17839986</v>
      </c>
      <c r="E70" s="134">
        <v>46631875932.046501</v>
      </c>
      <c r="F70" s="142">
        <f t="shared" si="3"/>
        <v>46975651521.224899</v>
      </c>
      <c r="G70" s="49">
        <f t="shared" si="4"/>
        <v>6.7589772616543212E-2</v>
      </c>
      <c r="H70" s="134">
        <v>34747430382.700218</v>
      </c>
      <c r="I70" s="134">
        <v>32703593901.170002</v>
      </c>
      <c r="J70" s="132"/>
      <c r="K70" s="132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6.75">
      <c r="A71" s="129" t="s">
        <v>178</v>
      </c>
      <c r="B71" s="143">
        <v>161621571.47999999</v>
      </c>
      <c r="C71" s="143">
        <v>325705128</v>
      </c>
      <c r="D71" s="142">
        <f t="shared" ref="D71:D108" si="5">B71+C71</f>
        <v>487326699.48000002</v>
      </c>
      <c r="E71" s="134">
        <v>9232652508.0419846</v>
      </c>
      <c r="F71" s="142">
        <f t="shared" ref="F71:F108" si="6">SUM(D71:E71)</f>
        <v>9719979207.5219841</v>
      </c>
      <c r="G71" s="49">
        <f t="shared" ref="G71:G108" si="7">(F71/$F$127)</f>
        <v>1.3985355459670444E-2</v>
      </c>
      <c r="H71" s="134">
        <v>15940932408.265255</v>
      </c>
      <c r="I71" s="134">
        <v>271160270.98000002</v>
      </c>
      <c r="J71" s="132"/>
      <c r="K71" s="132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6.75">
      <c r="A72" s="129" t="s">
        <v>179</v>
      </c>
      <c r="B72" s="143">
        <v>42525059.677783005</v>
      </c>
      <c r="C72" s="143">
        <v>21320725.291049406</v>
      </c>
      <c r="D72" s="142">
        <f t="shared" si="5"/>
        <v>63845784.968832411</v>
      </c>
      <c r="E72" s="134">
        <v>34795197.562014438</v>
      </c>
      <c r="F72" s="142">
        <f t="shared" si="6"/>
        <v>98640982.530846849</v>
      </c>
      <c r="G72" s="49">
        <f t="shared" si="7"/>
        <v>1.4192717639945792E-4</v>
      </c>
      <c r="H72" s="134">
        <v>178616408.28995705</v>
      </c>
      <c r="I72" s="134">
        <v>0</v>
      </c>
      <c r="J72" s="132"/>
      <c r="K72" s="132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6.75">
      <c r="A73" s="129" t="s">
        <v>180</v>
      </c>
      <c r="B73" s="143">
        <v>66726891.839999996</v>
      </c>
      <c r="C73" s="143">
        <v>14949868.27547833</v>
      </c>
      <c r="D73" s="142">
        <f t="shared" si="5"/>
        <v>81676760.115478322</v>
      </c>
      <c r="E73" s="134">
        <v>307421125.82580918</v>
      </c>
      <c r="F73" s="142">
        <f t="shared" si="6"/>
        <v>389097885.94128752</v>
      </c>
      <c r="G73" s="49">
        <f t="shared" si="7"/>
        <v>5.5984402099173991E-4</v>
      </c>
      <c r="H73" s="134">
        <v>111961726.44252791</v>
      </c>
      <c r="I73" s="134">
        <v>0</v>
      </c>
      <c r="J73" s="132"/>
      <c r="K73" s="132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6.75">
      <c r="A74" s="129" t="s">
        <v>181</v>
      </c>
      <c r="B74" s="143">
        <v>292243495.24000001</v>
      </c>
      <c r="C74" s="143">
        <v>290280577.0546158</v>
      </c>
      <c r="D74" s="142">
        <f t="shared" si="5"/>
        <v>582524072.29461575</v>
      </c>
      <c r="E74" s="134">
        <v>11614854023.069719</v>
      </c>
      <c r="F74" s="142">
        <f t="shared" si="6"/>
        <v>12197378095.364334</v>
      </c>
      <c r="G74" s="49">
        <f t="shared" si="7"/>
        <v>1.7549900539669691E-2</v>
      </c>
      <c r="H74" s="134">
        <v>5923296154.7992668</v>
      </c>
      <c r="I74" s="134">
        <v>1076367878.51</v>
      </c>
      <c r="J74" s="132"/>
      <c r="K74" s="132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6.75">
      <c r="A75" s="129" t="s">
        <v>182</v>
      </c>
      <c r="B75" s="143">
        <v>137397139.02000001</v>
      </c>
      <c r="C75" s="143">
        <v>40454296.866356812</v>
      </c>
      <c r="D75" s="142">
        <f t="shared" si="5"/>
        <v>177851435.88635683</v>
      </c>
      <c r="E75" s="134">
        <v>0</v>
      </c>
      <c r="F75" s="142">
        <f t="shared" si="6"/>
        <v>177851435.88635683</v>
      </c>
      <c r="G75" s="49">
        <f t="shared" si="7"/>
        <v>2.558972089115822E-4</v>
      </c>
      <c r="H75" s="134">
        <v>232509877.61173218</v>
      </c>
      <c r="I75" s="134">
        <v>61993864.480000004</v>
      </c>
      <c r="J75" s="132"/>
      <c r="K75" s="132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6.75">
      <c r="A76" s="129" t="s">
        <v>183</v>
      </c>
      <c r="B76" s="143">
        <v>43019329.020178899</v>
      </c>
      <c r="C76" s="143">
        <v>35961397.170000002</v>
      </c>
      <c r="D76" s="142">
        <f t="shared" si="5"/>
        <v>78980726.190178901</v>
      </c>
      <c r="E76" s="134">
        <v>5199508043.2799997</v>
      </c>
      <c r="F76" s="142">
        <f t="shared" si="6"/>
        <v>5278488769.4701786</v>
      </c>
      <c r="G76" s="49">
        <f t="shared" si="7"/>
        <v>7.5948250664765547E-3</v>
      </c>
      <c r="H76" s="134">
        <v>1984306929.4567478</v>
      </c>
      <c r="I76" s="134">
        <v>1092920107.98</v>
      </c>
      <c r="J76" s="132"/>
      <c r="K76" s="132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6.75">
      <c r="A77" s="129" t="s">
        <v>184</v>
      </c>
      <c r="B77" s="143">
        <v>140172309.96000001</v>
      </c>
      <c r="C77" s="143">
        <v>124240000</v>
      </c>
      <c r="D77" s="142">
        <f t="shared" si="5"/>
        <v>264412309.96000001</v>
      </c>
      <c r="E77" s="134">
        <v>302299515.61000001</v>
      </c>
      <c r="F77" s="142">
        <f t="shared" si="6"/>
        <v>566711825.57000005</v>
      </c>
      <c r="G77" s="49">
        <f t="shared" si="7"/>
        <v>8.1539951419461697E-4</v>
      </c>
      <c r="H77" s="134">
        <v>577505036.59285402</v>
      </c>
      <c r="I77" s="134">
        <v>86831085.659999996</v>
      </c>
      <c r="J77" s="132"/>
      <c r="K77" s="132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6.75">
      <c r="A78" s="129" t="s">
        <v>185</v>
      </c>
      <c r="B78" s="143">
        <v>5000000</v>
      </c>
      <c r="C78" s="143">
        <v>660700000</v>
      </c>
      <c r="D78" s="142">
        <f t="shared" si="5"/>
        <v>665700000</v>
      </c>
      <c r="E78" s="134">
        <v>4065000000</v>
      </c>
      <c r="F78" s="142">
        <f t="shared" si="6"/>
        <v>4730700000</v>
      </c>
      <c r="G78" s="49">
        <f t="shared" si="7"/>
        <v>6.8066525308884849E-3</v>
      </c>
      <c r="H78" s="134">
        <v>0</v>
      </c>
      <c r="I78" s="134">
        <v>0</v>
      </c>
      <c r="J78" s="132"/>
      <c r="K78" s="132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6.75">
      <c r="A79" s="129" t="s">
        <v>186</v>
      </c>
      <c r="B79" s="143">
        <v>30000000</v>
      </c>
      <c r="C79" s="143">
        <v>352815224</v>
      </c>
      <c r="D79" s="142">
        <f t="shared" si="5"/>
        <v>382815224</v>
      </c>
      <c r="E79" s="134">
        <v>1395413000</v>
      </c>
      <c r="F79" s="142">
        <f t="shared" si="6"/>
        <v>1778228224</v>
      </c>
      <c r="G79" s="49">
        <f t="shared" si="7"/>
        <v>2.5585603909330408E-3</v>
      </c>
      <c r="H79" s="134">
        <v>0</v>
      </c>
      <c r="I79" s="134">
        <v>0</v>
      </c>
      <c r="J79" s="132"/>
      <c r="K79" s="132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6.75">
      <c r="A80" s="129" t="s">
        <v>187</v>
      </c>
      <c r="B80" s="143">
        <v>284608445</v>
      </c>
      <c r="C80" s="143">
        <v>100486432.16431044</v>
      </c>
      <c r="D80" s="142">
        <f t="shared" si="5"/>
        <v>385094877.16431046</v>
      </c>
      <c r="E80" s="134">
        <v>7854376464.2027283</v>
      </c>
      <c r="F80" s="142">
        <f t="shared" si="6"/>
        <v>8239471341.3670387</v>
      </c>
      <c r="G80" s="49">
        <f t="shared" si="7"/>
        <v>1.1855162757921469E-2</v>
      </c>
      <c r="H80" s="134">
        <v>4658757697.2311993</v>
      </c>
      <c r="I80" s="134">
        <v>136670516.94999999</v>
      </c>
      <c r="J80" s="132"/>
      <c r="K80" s="132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6.75">
      <c r="A81" s="129" t="s">
        <v>188</v>
      </c>
      <c r="B81" s="143">
        <v>65219750</v>
      </c>
      <c r="C81" s="143">
        <v>121121192.33969355</v>
      </c>
      <c r="D81" s="142">
        <f t="shared" si="5"/>
        <v>186340942.33969355</v>
      </c>
      <c r="E81" s="134">
        <v>406967206.26137012</v>
      </c>
      <c r="F81" s="142">
        <f t="shared" si="6"/>
        <v>593308148.60106373</v>
      </c>
      <c r="G81" s="49">
        <f t="shared" si="7"/>
        <v>8.5366698612725223E-4</v>
      </c>
      <c r="H81" s="134">
        <v>660670547.79894853</v>
      </c>
      <c r="I81" s="134">
        <v>24574997.509999998</v>
      </c>
      <c r="J81" s="132"/>
      <c r="K81" s="132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6.75">
      <c r="A82" s="129" t="s">
        <v>189</v>
      </c>
      <c r="B82" s="143">
        <v>242128040</v>
      </c>
      <c r="C82" s="143">
        <v>41809010</v>
      </c>
      <c r="D82" s="142">
        <f t="shared" si="5"/>
        <v>283937050</v>
      </c>
      <c r="E82" s="134">
        <v>12042491513.080763</v>
      </c>
      <c r="F82" s="142">
        <f t="shared" si="6"/>
        <v>12326428563.080763</v>
      </c>
      <c r="G82" s="49">
        <f t="shared" si="7"/>
        <v>1.7735581663540233E-2</v>
      </c>
      <c r="H82" s="134">
        <v>1138052668.2960482</v>
      </c>
      <c r="I82" s="134">
        <v>99634152.359999999</v>
      </c>
      <c r="J82" s="132"/>
      <c r="K82" s="132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6.75">
      <c r="A83" s="129" t="s">
        <v>190</v>
      </c>
      <c r="B83" s="143">
        <v>130210456</v>
      </c>
      <c r="C83" s="143">
        <v>169901415.69999999</v>
      </c>
      <c r="D83" s="142">
        <f t="shared" si="5"/>
        <v>300111871.69999999</v>
      </c>
      <c r="E83" s="134">
        <v>337897200</v>
      </c>
      <c r="F83" s="142">
        <f t="shared" si="6"/>
        <v>638009071.70000005</v>
      </c>
      <c r="G83" s="49">
        <f t="shared" si="7"/>
        <v>9.1798382112935053E-4</v>
      </c>
      <c r="H83" s="134"/>
      <c r="I83" s="134"/>
      <c r="J83" s="132"/>
      <c r="K83" s="132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6.75">
      <c r="A84" s="129" t="s">
        <v>191</v>
      </c>
      <c r="B84" s="143">
        <v>51920000</v>
      </c>
      <c r="C84" s="143">
        <v>62967300</v>
      </c>
      <c r="D84" s="142">
        <f t="shared" si="5"/>
        <v>114887300</v>
      </c>
      <c r="E84" s="134">
        <v>1024668000</v>
      </c>
      <c r="F84" s="142">
        <f t="shared" si="6"/>
        <v>1139555300</v>
      </c>
      <c r="G84" s="49">
        <f t="shared" si="7"/>
        <v>1.6396214020826488E-3</v>
      </c>
      <c r="H84" s="134"/>
      <c r="I84" s="134"/>
      <c r="J84" s="132"/>
      <c r="K84" s="132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6.75">
      <c r="A85" s="129" t="s">
        <v>192</v>
      </c>
      <c r="B85" s="143">
        <v>68350000</v>
      </c>
      <c r="C85" s="143">
        <v>66990350</v>
      </c>
      <c r="D85" s="142">
        <f t="shared" si="5"/>
        <v>135340350</v>
      </c>
      <c r="E85" s="134">
        <v>5962000000</v>
      </c>
      <c r="F85" s="142">
        <f t="shared" si="6"/>
        <v>6097340350</v>
      </c>
      <c r="G85" s="49">
        <f t="shared" si="7"/>
        <v>8.7730097290075418E-3</v>
      </c>
      <c r="H85" s="134"/>
      <c r="I85" s="134"/>
      <c r="J85" s="132"/>
      <c r="K85" s="132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6.75">
      <c r="A86" s="129" t="s">
        <v>193</v>
      </c>
      <c r="B86" s="143">
        <v>274813780</v>
      </c>
      <c r="C86" s="143">
        <v>942765260.2392931</v>
      </c>
      <c r="D86" s="142">
        <f t="shared" si="5"/>
        <v>1217579040.2392931</v>
      </c>
      <c r="E86" s="134">
        <v>7699647394.4376335</v>
      </c>
      <c r="F86" s="142">
        <f t="shared" si="6"/>
        <v>8917226434.6769257</v>
      </c>
      <c r="G86" s="49">
        <f t="shared" si="7"/>
        <v>1.283033417466747E-2</v>
      </c>
      <c r="H86" s="134"/>
      <c r="I86" s="134"/>
      <c r="J86" s="132"/>
      <c r="K86" s="132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6.75">
      <c r="A87" s="129" t="s">
        <v>194</v>
      </c>
      <c r="B87" s="143">
        <v>0</v>
      </c>
      <c r="C87" s="143">
        <v>74623363.45789054</v>
      </c>
      <c r="D87" s="142">
        <f t="shared" si="5"/>
        <v>74623363.45789054</v>
      </c>
      <c r="E87" s="134">
        <v>72567489.303914607</v>
      </c>
      <c r="F87" s="142">
        <f t="shared" si="6"/>
        <v>147190852.76180515</v>
      </c>
      <c r="G87" s="49">
        <f t="shared" si="7"/>
        <v>2.1178197528373715E-4</v>
      </c>
      <c r="H87" s="134">
        <v>38675238980.927429</v>
      </c>
      <c r="I87" s="134">
        <v>9809846117.9099998</v>
      </c>
      <c r="J87" s="132"/>
      <c r="K87" s="132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6.75">
      <c r="A88" s="129" t="s">
        <v>195</v>
      </c>
      <c r="B88" s="143">
        <v>248445639.41999999</v>
      </c>
      <c r="C88" s="143">
        <v>513606982.13999999</v>
      </c>
      <c r="D88" s="142">
        <f t="shared" si="5"/>
        <v>762052621.55999994</v>
      </c>
      <c r="E88" s="134">
        <v>26662000000</v>
      </c>
      <c r="F88" s="142">
        <f t="shared" si="6"/>
        <v>27424052621.560001</v>
      </c>
      <c r="G88" s="49">
        <f t="shared" si="7"/>
        <v>3.9458430503680295E-2</v>
      </c>
      <c r="H88" s="134">
        <v>367782562.60040212</v>
      </c>
      <c r="I88" s="134">
        <v>0</v>
      </c>
      <c r="J88" s="132"/>
      <c r="K88" s="132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7.600000000000001">
      <c r="A89" s="130" t="s">
        <v>196</v>
      </c>
      <c r="B89" s="141"/>
      <c r="C89" s="141"/>
      <c r="D89" s="142">
        <f t="shared" si="5"/>
        <v>0</v>
      </c>
      <c r="E89" s="134"/>
      <c r="F89" s="142">
        <f t="shared" si="6"/>
        <v>0</v>
      </c>
      <c r="G89" s="49">
        <f t="shared" si="7"/>
        <v>0</v>
      </c>
      <c r="H89" s="134"/>
      <c r="I89" s="134"/>
      <c r="J89" s="132"/>
      <c r="K89" s="132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6.75">
      <c r="A90" s="129" t="s">
        <v>197</v>
      </c>
      <c r="B90" s="143">
        <v>469715458.44</v>
      </c>
      <c r="C90" s="143">
        <v>220172189.21000001</v>
      </c>
      <c r="D90" s="142">
        <f t="shared" si="5"/>
        <v>689887647.64999998</v>
      </c>
      <c r="E90" s="134">
        <v>131951373.6821593</v>
      </c>
      <c r="F90" s="142">
        <f t="shared" si="6"/>
        <v>821839021.33215928</v>
      </c>
      <c r="G90" s="49">
        <f t="shared" si="7"/>
        <v>1.1824830690032042E-3</v>
      </c>
      <c r="H90" s="134">
        <v>719611486.10172999</v>
      </c>
      <c r="I90" s="134">
        <v>180332196.78</v>
      </c>
      <c r="J90" s="132"/>
      <c r="K90" s="132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6.75">
      <c r="A91" s="129" t="s">
        <v>198</v>
      </c>
      <c r="B91" s="143">
        <v>4775470055.3900003</v>
      </c>
      <c r="C91" s="143">
        <v>3411422021.21</v>
      </c>
      <c r="D91" s="142">
        <f t="shared" si="5"/>
        <v>8186892076.6000004</v>
      </c>
      <c r="E91" s="134">
        <v>13319782432.617868</v>
      </c>
      <c r="F91" s="142">
        <f t="shared" si="6"/>
        <v>21506674509.217869</v>
      </c>
      <c r="G91" s="49">
        <f t="shared" si="7"/>
        <v>3.0944355059327938E-2</v>
      </c>
      <c r="H91" s="134">
        <v>18761820212.173702</v>
      </c>
      <c r="I91" s="134">
        <v>4116711504.4400001</v>
      </c>
      <c r="J91" s="132"/>
      <c r="K91" s="132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6.75">
      <c r="A92" s="129" t="s">
        <v>199</v>
      </c>
      <c r="B92" s="143">
        <v>537208265.5</v>
      </c>
      <c r="C92" s="143">
        <v>1552105808.8800001</v>
      </c>
      <c r="D92" s="142">
        <f t="shared" si="5"/>
        <v>2089314074.3800001</v>
      </c>
      <c r="E92" s="134">
        <v>2117530878.9867201</v>
      </c>
      <c r="F92" s="142">
        <f t="shared" si="6"/>
        <v>4206844953.3667202</v>
      </c>
      <c r="G92" s="49">
        <f t="shared" si="7"/>
        <v>6.0529164497619883E-3</v>
      </c>
      <c r="H92" s="134">
        <v>2797561679.6366453</v>
      </c>
      <c r="I92" s="134">
        <v>568493999.80999994</v>
      </c>
      <c r="J92" s="132"/>
      <c r="K92" s="132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6.75">
      <c r="A93" s="129" t="s">
        <v>200</v>
      </c>
      <c r="B93" s="143">
        <v>306999600</v>
      </c>
      <c r="C93" s="143">
        <v>7076376579.1987247</v>
      </c>
      <c r="D93" s="142">
        <f t="shared" si="5"/>
        <v>7383376179.1987247</v>
      </c>
      <c r="E93" s="134">
        <v>976577019.21999764</v>
      </c>
      <c r="F93" s="142">
        <f t="shared" si="6"/>
        <v>8359953198.4187222</v>
      </c>
      <c r="G93" s="49">
        <f t="shared" si="7"/>
        <v>1.2028515144931211E-2</v>
      </c>
      <c r="H93" s="134">
        <v>6850353088.4055367</v>
      </c>
      <c r="I93" s="134">
        <v>3907388508.7199998</v>
      </c>
      <c r="J93" s="132"/>
      <c r="K93" s="132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6.75">
      <c r="A94" s="129" t="s">
        <v>201</v>
      </c>
      <c r="B94" s="143">
        <v>0</v>
      </c>
      <c r="C94" s="143">
        <v>11355000</v>
      </c>
      <c r="D94" s="142">
        <f t="shared" si="5"/>
        <v>11355000</v>
      </c>
      <c r="E94" s="134">
        <v>0</v>
      </c>
      <c r="F94" s="142">
        <f t="shared" si="6"/>
        <v>11355000</v>
      </c>
      <c r="G94" s="49">
        <f t="shared" si="7"/>
        <v>1.6337865323998297E-5</v>
      </c>
      <c r="H94" s="134">
        <v>4893296.1705236202</v>
      </c>
      <c r="I94" s="134">
        <v>0</v>
      </c>
      <c r="J94" s="132"/>
      <c r="K94" s="132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7.600000000000001">
      <c r="A95" s="130" t="s">
        <v>202</v>
      </c>
      <c r="B95" s="141"/>
      <c r="C95" s="141"/>
      <c r="D95" s="142">
        <f t="shared" si="5"/>
        <v>0</v>
      </c>
      <c r="E95" s="134"/>
      <c r="F95" s="142">
        <f t="shared" si="6"/>
        <v>0</v>
      </c>
      <c r="G95" s="49">
        <f t="shared" si="7"/>
        <v>0</v>
      </c>
      <c r="H95" s="134"/>
      <c r="I95" s="134"/>
      <c r="J95" s="132"/>
      <c r="K95" s="132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6.75">
      <c r="A96" s="129" t="s">
        <v>203</v>
      </c>
      <c r="B96" s="143">
        <v>210128203.27000001</v>
      </c>
      <c r="C96" s="143">
        <v>228842971.69951153</v>
      </c>
      <c r="D96" s="142">
        <f t="shared" si="5"/>
        <v>438971174.96951151</v>
      </c>
      <c r="E96" s="134">
        <v>1135625412.0099845</v>
      </c>
      <c r="F96" s="142">
        <f t="shared" si="6"/>
        <v>1574596586.979496</v>
      </c>
      <c r="G96" s="49">
        <f t="shared" si="7"/>
        <v>2.2655699672125386E-3</v>
      </c>
      <c r="H96" s="134">
        <v>1148285359.3977013</v>
      </c>
      <c r="I96" s="134">
        <v>227648041.94</v>
      </c>
      <c r="J96" s="132"/>
      <c r="K96" s="132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37" ht="16.75">
      <c r="A97" s="129" t="s">
        <v>204</v>
      </c>
      <c r="B97" s="143">
        <v>21278590.413066398</v>
      </c>
      <c r="C97" s="143">
        <v>153714126.08015665</v>
      </c>
      <c r="D97" s="142">
        <f t="shared" si="5"/>
        <v>174992716.49322304</v>
      </c>
      <c r="E97" s="134">
        <v>391555244.53509432</v>
      </c>
      <c r="F97" s="142">
        <f t="shared" si="6"/>
        <v>566547961.02831733</v>
      </c>
      <c r="G97" s="49">
        <f t="shared" si="7"/>
        <v>8.1516374168793355E-4</v>
      </c>
      <c r="H97" s="134">
        <v>660789455.48123312</v>
      </c>
      <c r="I97" s="134">
        <v>13397112.65</v>
      </c>
      <c r="J97" s="132"/>
      <c r="K97" s="132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37" ht="16.75">
      <c r="A98" s="129" t="s">
        <v>205</v>
      </c>
      <c r="B98" s="143">
        <v>250508500</v>
      </c>
      <c r="C98" s="143">
        <v>362978185.70999986</v>
      </c>
      <c r="D98" s="142">
        <f t="shared" si="5"/>
        <v>613486685.7099998</v>
      </c>
      <c r="E98" s="134">
        <v>37713025</v>
      </c>
      <c r="F98" s="142">
        <f t="shared" si="6"/>
        <v>651199710.7099998</v>
      </c>
      <c r="G98" s="49">
        <f t="shared" si="7"/>
        <v>9.3696285095611E-4</v>
      </c>
      <c r="H98" s="134">
        <v>1085908887.4598885</v>
      </c>
      <c r="I98" s="134">
        <v>1000160</v>
      </c>
      <c r="J98" s="132"/>
      <c r="K98" s="132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37" ht="16.75">
      <c r="A99" s="129" t="s">
        <v>206</v>
      </c>
      <c r="B99" s="143">
        <v>364566823.75999999</v>
      </c>
      <c r="C99" s="143">
        <v>194645570.87</v>
      </c>
      <c r="D99" s="142">
        <f t="shared" si="5"/>
        <v>559212394.63</v>
      </c>
      <c r="E99" s="134">
        <v>6924173687.3800001</v>
      </c>
      <c r="F99" s="142">
        <f t="shared" si="6"/>
        <v>7483386082.0100002</v>
      </c>
      <c r="G99" s="49">
        <f t="shared" si="7"/>
        <v>1.0767287888627271E-2</v>
      </c>
      <c r="H99" s="134">
        <v>20632159272.47176</v>
      </c>
      <c r="I99" s="134">
        <v>382401896.75</v>
      </c>
      <c r="J99" s="132"/>
      <c r="K99" s="132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37" ht="16.75">
      <c r="A100" s="129" t="s">
        <v>207</v>
      </c>
      <c r="B100" s="143">
        <v>37253180758.580093</v>
      </c>
      <c r="C100" s="143">
        <v>6716765603.7116776</v>
      </c>
      <c r="D100" s="142">
        <f t="shared" si="5"/>
        <v>43969946362.291771</v>
      </c>
      <c r="E100" s="134">
        <v>20372903671.17823</v>
      </c>
      <c r="F100" s="142">
        <f t="shared" si="6"/>
        <v>64342850033.470001</v>
      </c>
      <c r="G100" s="49">
        <f t="shared" si="7"/>
        <v>9.2578143408987429E-2</v>
      </c>
      <c r="H100" s="134">
        <v>5122398328.1116991</v>
      </c>
      <c r="I100" s="134">
        <v>2388772956.1786871</v>
      </c>
      <c r="J100" s="132"/>
      <c r="K100" s="132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37" ht="16.75">
      <c r="A101" s="129" t="s">
        <v>208</v>
      </c>
      <c r="B101" s="143">
        <v>26156921.014240392</v>
      </c>
      <c r="C101" s="143">
        <v>3737722.9745255066</v>
      </c>
      <c r="D101" s="142">
        <f t="shared" si="5"/>
        <v>29894643.988765899</v>
      </c>
      <c r="E101" s="134">
        <v>0</v>
      </c>
      <c r="F101" s="142">
        <f t="shared" si="6"/>
        <v>29894643.988765899</v>
      </c>
      <c r="G101" s="49">
        <f t="shared" si="7"/>
        <v>4.3013180748334E-5</v>
      </c>
      <c r="H101" s="134">
        <v>36468659.365897194</v>
      </c>
      <c r="I101" s="134">
        <v>13649674.610000001</v>
      </c>
      <c r="J101" s="132"/>
      <c r="K101" s="132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37" ht="16.75">
      <c r="A102" s="129" t="s">
        <v>209</v>
      </c>
      <c r="B102" s="143">
        <v>245194698.06999999</v>
      </c>
      <c r="C102" s="143">
        <v>18757067.789999999</v>
      </c>
      <c r="D102" s="142">
        <f t="shared" si="5"/>
        <v>263951765.85999998</v>
      </c>
      <c r="E102" s="134">
        <v>0</v>
      </c>
      <c r="F102" s="142">
        <f t="shared" si="6"/>
        <v>263951765.85999998</v>
      </c>
      <c r="G102" s="49">
        <f t="shared" si="7"/>
        <v>3.7978057266862278E-4</v>
      </c>
      <c r="H102" s="134">
        <v>376784271.67270869</v>
      </c>
      <c r="I102" s="134">
        <v>167316990.41</v>
      </c>
      <c r="J102" s="132"/>
      <c r="K102" s="132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37" ht="16.75">
      <c r="A103" s="129" t="s">
        <v>210</v>
      </c>
      <c r="B103" s="143">
        <v>1877400600</v>
      </c>
      <c r="C103" s="143">
        <v>271280520</v>
      </c>
      <c r="D103" s="142">
        <f t="shared" si="5"/>
        <v>2148681120</v>
      </c>
      <c r="E103" s="134">
        <v>1018752621.5017729</v>
      </c>
      <c r="F103" s="142">
        <f t="shared" si="6"/>
        <v>3167433741.5017729</v>
      </c>
      <c r="G103" s="49">
        <f t="shared" si="7"/>
        <v>4.5573849309858217E-3</v>
      </c>
      <c r="H103" s="134">
        <v>2002762612.4589696</v>
      </c>
      <c r="I103" s="134">
        <v>1225319651.6100001</v>
      </c>
      <c r="J103" s="132"/>
      <c r="K103" s="132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37" ht="16.75">
      <c r="A104" s="129" t="s">
        <v>211</v>
      </c>
      <c r="B104" s="143">
        <v>192500000</v>
      </c>
      <c r="C104" s="143">
        <v>1698793458.0066562</v>
      </c>
      <c r="D104" s="142">
        <f t="shared" si="5"/>
        <v>1891293458.0066562</v>
      </c>
      <c r="E104" s="134">
        <v>980699021.59253263</v>
      </c>
      <c r="F104" s="142">
        <f t="shared" si="6"/>
        <v>2871992479.5991888</v>
      </c>
      <c r="G104" s="49">
        <f t="shared" si="7"/>
        <v>4.1322964635162902E-3</v>
      </c>
      <c r="H104" s="134">
        <v>3652784758.7497401</v>
      </c>
      <c r="I104" s="134">
        <v>898621999.51999998</v>
      </c>
      <c r="J104" s="132"/>
      <c r="K104" s="132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>
        <v>0</v>
      </c>
      <c r="W104" s="29">
        <v>3652784759.749742</v>
      </c>
      <c r="X104" s="29">
        <v>-461530147.37523103</v>
      </c>
      <c r="Y104" s="29">
        <v>3191254623.3745112</v>
      </c>
      <c r="Z104" s="29">
        <v>0</v>
      </c>
      <c r="AA104">
        <v>0</v>
      </c>
      <c r="AB104">
        <v>0</v>
      </c>
      <c r="AC104">
        <v>0</v>
      </c>
      <c r="AD104">
        <v>0</v>
      </c>
      <c r="AE104">
        <v>6</v>
      </c>
      <c r="AF104">
        <v>898621999.51999998</v>
      </c>
      <c r="AG104">
        <v>0</v>
      </c>
      <c r="AH104">
        <v>0</v>
      </c>
      <c r="AI104">
        <v>3652784759.749742</v>
      </c>
      <c r="AJ104">
        <v>-461530147.37523103</v>
      </c>
      <c r="AK104">
        <v>3652784758.749742</v>
      </c>
    </row>
    <row r="105" spans="1:37" ht="16.75">
      <c r="A105" s="129" t="s">
        <v>212</v>
      </c>
      <c r="B105" s="143">
        <v>1870560350</v>
      </c>
      <c r="C105" s="143">
        <v>148820960.74743173</v>
      </c>
      <c r="D105" s="142">
        <f t="shared" si="5"/>
        <v>2019381310.7474318</v>
      </c>
      <c r="E105" s="134">
        <v>966001435.37624252</v>
      </c>
      <c r="F105" s="142">
        <f t="shared" si="6"/>
        <v>2985382746.1236744</v>
      </c>
      <c r="G105" s="49">
        <f t="shared" si="7"/>
        <v>4.2954452881335797E-3</v>
      </c>
      <c r="H105" s="134">
        <v>2587532930.3667927</v>
      </c>
      <c r="I105" s="134">
        <v>1102267975.71</v>
      </c>
      <c r="J105" s="132"/>
      <c r="K105" s="132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37" ht="16.75">
      <c r="A106" s="129" t="s">
        <v>213</v>
      </c>
      <c r="B106" s="143">
        <v>1411689350</v>
      </c>
      <c r="C106" s="143">
        <v>522346605</v>
      </c>
      <c r="D106" s="142">
        <f t="shared" si="5"/>
        <v>1934035955</v>
      </c>
      <c r="E106" s="134">
        <v>1265247244.71</v>
      </c>
      <c r="F106" s="142">
        <f t="shared" si="6"/>
        <v>3199283199.71</v>
      </c>
      <c r="G106" s="49">
        <f t="shared" si="7"/>
        <v>4.6032107485858504E-3</v>
      </c>
      <c r="H106" s="134">
        <v>2804042484.3285618</v>
      </c>
      <c r="I106" s="134">
        <v>1127521861.05</v>
      </c>
      <c r="J106" s="132"/>
      <c r="K106" s="132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37" ht="16.75">
      <c r="A107" s="131" t="s">
        <v>214</v>
      </c>
      <c r="B107" s="143">
        <v>1841000000</v>
      </c>
      <c r="C107" s="143">
        <v>284620401.5</v>
      </c>
      <c r="D107" s="142">
        <f t="shared" si="5"/>
        <v>2125620401.5</v>
      </c>
      <c r="E107" s="134">
        <v>8172203696.5800009</v>
      </c>
      <c r="F107" s="142">
        <f t="shared" si="6"/>
        <v>10297824098.080002</v>
      </c>
      <c r="G107" s="49">
        <f t="shared" si="7"/>
        <v>1.4816773513399851E-2</v>
      </c>
      <c r="H107" s="134">
        <v>2929827744.378726</v>
      </c>
      <c r="I107" s="134">
        <v>296116858.04999995</v>
      </c>
      <c r="J107" s="132"/>
      <c r="K107" s="132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37" ht="16.75">
      <c r="A108" s="129" t="s">
        <v>215</v>
      </c>
      <c r="B108" s="143">
        <v>8905682626.3600006</v>
      </c>
      <c r="C108" s="143">
        <v>3557662282</v>
      </c>
      <c r="D108" s="142">
        <f t="shared" si="5"/>
        <v>12463344908.360001</v>
      </c>
      <c r="E108" s="134">
        <v>761000000</v>
      </c>
      <c r="F108" s="142">
        <f t="shared" si="6"/>
        <v>13224344908.360001</v>
      </c>
      <c r="G108" s="49">
        <f t="shared" si="7"/>
        <v>1.9027526738079111E-2</v>
      </c>
      <c r="H108" s="134">
        <v>10009948762.424141</v>
      </c>
      <c r="I108" s="134">
        <v>4145120760.2000003</v>
      </c>
      <c r="J108" s="132"/>
      <c r="K108" s="132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37" ht="16.75">
      <c r="A109" s="129" t="s">
        <v>216</v>
      </c>
      <c r="B109" s="143">
        <v>2995985365.7500005</v>
      </c>
      <c r="C109" s="143">
        <v>804807011.19000006</v>
      </c>
      <c r="D109" s="142">
        <f t="shared" si="0"/>
        <v>3800792376.9400005</v>
      </c>
      <c r="E109" s="134">
        <v>974361000</v>
      </c>
      <c r="F109" s="142">
        <f t="shared" si="1"/>
        <v>4775153376.9400005</v>
      </c>
      <c r="G109" s="49">
        <f t="shared" ref="G109:G127" si="8">(F109/$F$127)</f>
        <v>6.8706131901260601E-3</v>
      </c>
      <c r="H109" s="134">
        <v>3279154987.9637804</v>
      </c>
      <c r="I109" s="134">
        <v>872951932.77199996</v>
      </c>
      <c r="J109" s="132"/>
      <c r="K109" s="132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37" ht="16.75">
      <c r="A110" s="129" t="s">
        <v>217</v>
      </c>
      <c r="B110" s="143">
        <v>3548887499</v>
      </c>
      <c r="C110" s="143">
        <v>4029933333</v>
      </c>
      <c r="D110" s="142">
        <f t="shared" si="0"/>
        <v>7578820832</v>
      </c>
      <c r="E110" s="134">
        <v>17133610500</v>
      </c>
      <c r="F110" s="142">
        <f t="shared" si="1"/>
        <v>24712431332</v>
      </c>
      <c r="G110" s="49">
        <f t="shared" si="8"/>
        <v>3.5556880222877313E-2</v>
      </c>
      <c r="H110" s="134">
        <v>0</v>
      </c>
      <c r="I110" s="134">
        <v>0</v>
      </c>
      <c r="J110" s="132"/>
      <c r="K110" s="132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37" ht="16.75">
      <c r="A111" s="129" t="s">
        <v>218</v>
      </c>
      <c r="B111" s="143">
        <v>8989844175.6200008</v>
      </c>
      <c r="C111" s="143">
        <v>55830695.790000007</v>
      </c>
      <c r="D111" s="142">
        <f t="shared" si="0"/>
        <v>9045674871.4100018</v>
      </c>
      <c r="E111" s="134">
        <v>828184453.85000002</v>
      </c>
      <c r="F111" s="142">
        <f t="shared" si="1"/>
        <v>9873859325.2600021</v>
      </c>
      <c r="G111" s="49">
        <f t="shared" si="8"/>
        <v>1.4206762121021807E-2</v>
      </c>
      <c r="H111" s="134">
        <v>6418686607.6247826</v>
      </c>
      <c r="I111" s="134">
        <v>4385857270.7399998</v>
      </c>
      <c r="J111" s="132"/>
      <c r="K111" s="132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37" ht="16.75">
      <c r="A112" s="129" t="s">
        <v>219</v>
      </c>
      <c r="B112" s="143">
        <v>1256929271.4300001</v>
      </c>
      <c r="C112" s="143">
        <v>38872623.168250486</v>
      </c>
      <c r="D112" s="142">
        <f t="shared" si="0"/>
        <v>1295801894.5982506</v>
      </c>
      <c r="E112" s="134">
        <v>129841918.18815149</v>
      </c>
      <c r="F112" s="142">
        <f t="shared" si="1"/>
        <v>1425643812.7864022</v>
      </c>
      <c r="G112" s="49">
        <f t="shared" si="8"/>
        <v>2.051252894169589E-3</v>
      </c>
      <c r="H112" s="134">
        <v>692599132.17037189</v>
      </c>
      <c r="I112" s="134">
        <v>395114072.82999998</v>
      </c>
      <c r="J112" s="132"/>
      <c r="K112" s="132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6.75">
      <c r="A113" s="129" t="s">
        <v>220</v>
      </c>
      <c r="B113" s="143">
        <v>18222859.202606387</v>
      </c>
      <c r="C113" s="143">
        <v>53283578.097840622</v>
      </c>
      <c r="D113" s="142">
        <f t="shared" si="0"/>
        <v>71506437.300447017</v>
      </c>
      <c r="E113" s="134">
        <v>1140417.2585359903</v>
      </c>
      <c r="F113" s="142">
        <f t="shared" si="1"/>
        <v>72646854.558983013</v>
      </c>
      <c r="G113" s="49">
        <f t="shared" si="8"/>
        <v>1.0452615816792217E-4</v>
      </c>
      <c r="H113" s="134">
        <v>176005466.35752743</v>
      </c>
      <c r="I113" s="134">
        <v>7818190.0599999996</v>
      </c>
      <c r="J113" s="132"/>
      <c r="K113" s="132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.75">
      <c r="A114" s="129" t="s">
        <v>221</v>
      </c>
      <c r="B114" s="143">
        <v>1085000000</v>
      </c>
      <c r="C114" s="143">
        <v>429678059.11999995</v>
      </c>
      <c r="D114" s="142">
        <f t="shared" si="0"/>
        <v>1514678059.1199999</v>
      </c>
      <c r="E114" s="134">
        <v>19877151633.450008</v>
      </c>
      <c r="F114" s="142">
        <f>SUM(D114:E114)</f>
        <v>21391829692.570007</v>
      </c>
      <c r="G114" s="49">
        <f t="shared" si="8"/>
        <v>3.0779113390675183E-2</v>
      </c>
      <c r="H114" s="134">
        <v>24942547187.482918</v>
      </c>
      <c r="I114" s="134">
        <v>4469540443.3500004</v>
      </c>
      <c r="J114" s="132"/>
      <c r="K114" s="132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.75">
      <c r="A115" s="129" t="s">
        <v>222</v>
      </c>
      <c r="B115" s="143">
        <v>658638571.28953004</v>
      </c>
      <c r="C115" s="143">
        <v>408008538.22595155</v>
      </c>
      <c r="D115" s="142">
        <f t="shared" si="0"/>
        <v>1066647109.5154816</v>
      </c>
      <c r="E115" s="134">
        <v>186034249.26557863</v>
      </c>
      <c r="F115" s="142">
        <f t="shared" si="1"/>
        <v>1252681358.7810602</v>
      </c>
      <c r="G115" s="49">
        <f t="shared" si="8"/>
        <v>1.8023900778201809E-3</v>
      </c>
      <c r="H115" s="134">
        <v>2882963624.3252625</v>
      </c>
      <c r="I115" s="134">
        <v>253453196.19</v>
      </c>
      <c r="J115" s="132"/>
      <c r="K115" s="132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.75">
      <c r="A116" s="129" t="s">
        <v>223</v>
      </c>
      <c r="B116" s="143">
        <v>10327528780.77</v>
      </c>
      <c r="C116" s="143">
        <v>3468842599.2494755</v>
      </c>
      <c r="D116" s="142">
        <f t="shared" si="0"/>
        <v>13796371380.019476</v>
      </c>
      <c r="E116" s="134">
        <v>11901376868.840332</v>
      </c>
      <c r="F116" s="142">
        <f t="shared" si="1"/>
        <v>25697748248.85981</v>
      </c>
      <c r="G116" s="49">
        <f t="shared" si="8"/>
        <v>3.6974579482156288E-2</v>
      </c>
      <c r="H116" s="134">
        <v>17204447518.869999</v>
      </c>
      <c r="I116" s="134">
        <v>6757799280.6700001</v>
      </c>
      <c r="J116" s="132"/>
      <c r="K116" s="132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6.75">
      <c r="A117" s="129" t="s">
        <v>224</v>
      </c>
      <c r="B117" s="143">
        <v>15031383</v>
      </c>
      <c r="C117" s="143">
        <v>87924008</v>
      </c>
      <c r="D117" s="142">
        <f t="shared" si="0"/>
        <v>102955391</v>
      </c>
      <c r="E117" s="134">
        <v>8720725.8448701948</v>
      </c>
      <c r="F117" s="142">
        <f t="shared" si="1"/>
        <v>111676116.84487019</v>
      </c>
      <c r="G117" s="49">
        <f t="shared" si="8"/>
        <v>1.6068246208001647E-4</v>
      </c>
      <c r="H117" s="134">
        <v>140275201.66770363</v>
      </c>
      <c r="I117" s="134">
        <v>19578631</v>
      </c>
      <c r="J117" s="132"/>
      <c r="K117" s="132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6.75">
      <c r="A118" s="129" t="s">
        <v>225</v>
      </c>
      <c r="B118" s="143">
        <v>3240000000</v>
      </c>
      <c r="C118" s="143">
        <v>36481739.548864387</v>
      </c>
      <c r="D118" s="142">
        <f t="shared" si="0"/>
        <v>3276481739.5488644</v>
      </c>
      <c r="E118" s="134">
        <v>2728846.4135877402</v>
      </c>
      <c r="F118" s="142">
        <f t="shared" si="1"/>
        <v>3279210585.9624519</v>
      </c>
      <c r="G118" s="49">
        <f t="shared" si="8"/>
        <v>4.7182123225437324E-3</v>
      </c>
      <c r="H118" s="134">
        <v>2595304488.4433103</v>
      </c>
      <c r="I118" s="134">
        <v>1327657249</v>
      </c>
      <c r="J118" s="132"/>
      <c r="K118" s="132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6.75">
      <c r="A119" s="129" t="s">
        <v>226</v>
      </c>
      <c r="B119" s="143">
        <v>350000000</v>
      </c>
      <c r="C119" s="143">
        <v>414515000</v>
      </c>
      <c r="D119" s="142">
        <f t="shared" si="0"/>
        <v>764515000</v>
      </c>
      <c r="E119" s="134">
        <v>449750000</v>
      </c>
      <c r="F119" s="142">
        <f t="shared" si="1"/>
        <v>1214265000</v>
      </c>
      <c r="G119" s="49">
        <f t="shared" si="8"/>
        <v>1.7471156351954904E-3</v>
      </c>
      <c r="H119" s="134"/>
      <c r="I119" s="134"/>
      <c r="J119" s="132"/>
      <c r="K119" s="132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6.75">
      <c r="A120" s="129" t="s">
        <v>227</v>
      </c>
      <c r="B120" s="143">
        <v>117131616</v>
      </c>
      <c r="C120" s="143">
        <v>148345276.30603904</v>
      </c>
      <c r="D120" s="142">
        <f t="shared" si="0"/>
        <v>265476892.30603904</v>
      </c>
      <c r="E120" s="134">
        <v>4449641996.1702404</v>
      </c>
      <c r="F120" s="142">
        <f t="shared" si="1"/>
        <v>4715118888.4762793</v>
      </c>
      <c r="G120" s="49">
        <f t="shared" si="8"/>
        <v>6.7842340278789961E-3</v>
      </c>
      <c r="H120" s="134">
        <v>3413162475.220088</v>
      </c>
      <c r="I120" s="134">
        <v>525348323.26999998</v>
      </c>
      <c r="J120" s="132"/>
      <c r="K120" s="132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6.75">
      <c r="A121" s="129" t="s">
        <v>228</v>
      </c>
      <c r="B121" s="143">
        <v>192689617.05000001</v>
      </c>
      <c r="C121" s="143">
        <v>801055802.98000002</v>
      </c>
      <c r="D121" s="142">
        <f t="shared" si="0"/>
        <v>993745420.02999997</v>
      </c>
      <c r="E121" s="134">
        <v>0</v>
      </c>
      <c r="F121" s="142">
        <f t="shared" si="1"/>
        <v>993745420.02999997</v>
      </c>
      <c r="G121" s="49">
        <f t="shared" si="8"/>
        <v>1.4298264058820133E-3</v>
      </c>
      <c r="H121" s="134">
        <v>1837613460.5399923</v>
      </c>
      <c r="I121" s="134">
        <v>566346010.92000008</v>
      </c>
      <c r="J121" s="132"/>
      <c r="K121" s="132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6.75">
      <c r="A122" s="129" t="s">
        <v>229</v>
      </c>
      <c r="B122" s="143">
        <v>25850485.440000001</v>
      </c>
      <c r="C122" s="143">
        <v>5776889.2399999984</v>
      </c>
      <c r="D122" s="142">
        <f t="shared" si="0"/>
        <v>31627374.68</v>
      </c>
      <c r="E122" s="134">
        <v>23821848.59761158</v>
      </c>
      <c r="F122" s="142">
        <f t="shared" si="1"/>
        <v>55449223.277611583</v>
      </c>
      <c r="G122" s="49">
        <f t="shared" si="8"/>
        <v>7.9781765057677638E-5</v>
      </c>
      <c r="H122" s="134">
        <v>57520791.456253588</v>
      </c>
      <c r="I122" s="134">
        <v>0</v>
      </c>
      <c r="J122" s="132"/>
      <c r="K122" s="132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6.75">
      <c r="A123" s="129" t="s">
        <v>230</v>
      </c>
      <c r="B123" s="143">
        <v>20000000</v>
      </c>
      <c r="C123" s="143">
        <v>119858085.97</v>
      </c>
      <c r="D123" s="142">
        <f t="shared" si="0"/>
        <v>139858085.97</v>
      </c>
      <c r="E123" s="134">
        <v>4333583220.0100002</v>
      </c>
      <c r="F123" s="142">
        <f t="shared" si="1"/>
        <v>4473441305.9800005</v>
      </c>
      <c r="G123" s="49">
        <f t="shared" si="8"/>
        <v>6.4365021217007764E-3</v>
      </c>
      <c r="H123" s="134">
        <v>1073378926.3593875</v>
      </c>
      <c r="I123" s="134">
        <v>704551228.9799999</v>
      </c>
      <c r="J123" s="132"/>
      <c r="K123" s="132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6.75">
      <c r="A124" s="129" t="s">
        <v>231</v>
      </c>
      <c r="B124" s="143">
        <v>354820742.18000001</v>
      </c>
      <c r="C124" s="143">
        <v>580978050</v>
      </c>
      <c r="D124" s="142">
        <f t="shared" si="0"/>
        <v>935798792.18000007</v>
      </c>
      <c r="E124" s="134">
        <v>210425050</v>
      </c>
      <c r="F124" s="142">
        <f t="shared" si="1"/>
        <v>1146223842.1800001</v>
      </c>
      <c r="G124" s="49">
        <f t="shared" si="8"/>
        <v>1.6492162716594207E-3</v>
      </c>
      <c r="H124" s="134">
        <v>1034805166.4433382</v>
      </c>
      <c r="I124" s="134">
        <v>137410371.09</v>
      </c>
      <c r="J124" s="132"/>
      <c r="K124" s="132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6.75">
      <c r="A125" s="125" t="s">
        <v>71</v>
      </c>
      <c r="B125" s="135"/>
      <c r="C125" s="135"/>
      <c r="D125" s="135"/>
      <c r="E125" s="135"/>
      <c r="F125" s="145">
        <f>F127-F126</f>
        <v>0</v>
      </c>
      <c r="G125" s="123">
        <f t="shared" si="8"/>
        <v>0</v>
      </c>
      <c r="H125" s="135"/>
      <c r="I125" s="135"/>
      <c r="J125" s="132"/>
      <c r="K125" s="132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2" customHeight="1" thickBot="1">
      <c r="A126" s="124" t="s">
        <v>88</v>
      </c>
      <c r="B126" s="136">
        <f>SUM(B6:B124)</f>
        <v>134446665137.34151</v>
      </c>
      <c r="C126" s="136">
        <f>SUM(C6:C124)</f>
        <v>178652209545.97855</v>
      </c>
      <c r="D126" s="136">
        <f>SUM(D6:D124)</f>
        <v>313098874683.32013</v>
      </c>
      <c r="E126" s="136">
        <f>SUM(E6:E124)</f>
        <v>381912363003.95062</v>
      </c>
      <c r="F126" s="136">
        <f>SUM(F6:F124)</f>
        <v>695011237687.27075</v>
      </c>
      <c r="G126" s="78">
        <f t="shared" si="8"/>
        <v>1</v>
      </c>
      <c r="H126" s="136">
        <f>SUM(H6:H124)</f>
        <v>550112988930.45349</v>
      </c>
      <c r="I126" s="136">
        <f>SUM(I6:I124)</f>
        <v>223732980920.71939</v>
      </c>
      <c r="J126" s="132"/>
      <c r="K126" s="132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0.149999999999999" customHeight="1" thickTop="1" thickBot="1">
      <c r="A127" s="126" t="s">
        <v>72</v>
      </c>
      <c r="B127" s="144"/>
      <c r="C127" s="144"/>
      <c r="D127" s="144"/>
      <c r="E127" s="137" t="s">
        <v>72</v>
      </c>
      <c r="F127" s="146">
        <f>'Expenditure  Page '!B18</f>
        <v>695011237687.27075</v>
      </c>
      <c r="G127" s="80">
        <f t="shared" si="8"/>
        <v>1</v>
      </c>
      <c r="H127" s="149"/>
      <c r="I127" s="144"/>
      <c r="J127" s="132"/>
      <c r="K127" s="132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thickTop="1">
      <c r="A128" s="82"/>
      <c r="B128" s="132"/>
      <c r="C128" s="132"/>
      <c r="D128" s="132"/>
      <c r="E128" s="138"/>
      <c r="F128" s="138"/>
      <c r="G128" s="81"/>
      <c r="H128" s="138"/>
      <c r="I128" s="132"/>
      <c r="J128" s="132"/>
      <c r="K128" s="132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83"/>
      <c r="B129" s="132"/>
      <c r="C129" s="132"/>
      <c r="D129" s="132"/>
      <c r="E129" s="138"/>
      <c r="F129" s="132"/>
      <c r="G129" s="29"/>
      <c r="I129" s="132"/>
      <c r="J129" s="132"/>
      <c r="K129" s="132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84"/>
      <c r="B130" s="132"/>
      <c r="C130" s="132"/>
      <c r="D130" s="132"/>
      <c r="E130" s="138"/>
      <c r="F130" s="132"/>
      <c r="G130" s="29"/>
      <c r="I130" s="132"/>
      <c r="J130" s="132"/>
      <c r="K130" s="132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84"/>
      <c r="B131" s="132"/>
      <c r="C131" s="132"/>
      <c r="D131" s="132"/>
      <c r="E131" s="138"/>
      <c r="F131" s="132"/>
      <c r="G131" s="29"/>
      <c r="I131" s="132"/>
      <c r="J131" s="132"/>
      <c r="K131" s="132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84"/>
      <c r="B132" s="132"/>
      <c r="C132" s="132"/>
      <c r="D132" s="132"/>
      <c r="E132" s="138"/>
      <c r="F132" s="132"/>
      <c r="G132" s="29"/>
      <c r="I132" s="132"/>
      <c r="J132" s="132"/>
      <c r="K132" s="132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84"/>
      <c r="B133" s="132"/>
      <c r="C133" s="132"/>
      <c r="D133" s="132"/>
      <c r="E133" s="138"/>
      <c r="F133" s="132"/>
      <c r="G133" s="29"/>
      <c r="I133" s="132"/>
      <c r="J133" s="132"/>
      <c r="K133" s="132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84"/>
      <c r="B134" s="132"/>
      <c r="C134" s="132"/>
      <c r="D134" s="132"/>
      <c r="E134" s="138"/>
      <c r="F134" s="132"/>
      <c r="G134" s="29"/>
      <c r="I134" s="132"/>
      <c r="J134" s="132"/>
      <c r="K134" s="132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84"/>
      <c r="B135" s="132"/>
      <c r="C135" s="132"/>
      <c r="D135" s="132"/>
      <c r="E135" s="138"/>
      <c r="F135" s="132"/>
      <c r="G135" s="29"/>
      <c r="I135" s="132"/>
      <c r="J135" s="132"/>
      <c r="K135" s="132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82"/>
      <c r="B136" s="132"/>
      <c r="C136" s="132"/>
      <c r="D136" s="132"/>
      <c r="E136" s="138"/>
      <c r="F136" s="132"/>
      <c r="G136" s="29"/>
      <c r="I136" s="132"/>
      <c r="J136" s="132"/>
      <c r="K136" s="132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B137" s="132"/>
      <c r="C137" s="132"/>
      <c r="D137" s="132"/>
      <c r="E137" s="138"/>
      <c r="F137" s="132"/>
      <c r="G137" s="29"/>
      <c r="I137" s="132"/>
      <c r="J137" s="132"/>
      <c r="K137" s="132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B138" s="132"/>
      <c r="C138" s="132"/>
      <c r="D138" s="132"/>
      <c r="E138" s="132"/>
      <c r="F138" s="132"/>
      <c r="G138" s="29"/>
      <c r="H138" s="132"/>
      <c r="I138" s="132"/>
      <c r="J138" s="132"/>
      <c r="K138" s="132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23" t="s">
        <v>7</v>
      </c>
      <c r="B139" s="132"/>
      <c r="C139" s="132"/>
      <c r="D139" s="132"/>
      <c r="E139" s="132"/>
      <c r="F139" s="132"/>
      <c r="G139" s="29"/>
      <c r="H139" s="132"/>
      <c r="I139" s="132"/>
      <c r="J139" s="132"/>
      <c r="K139" s="132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24" t="s">
        <v>8</v>
      </c>
      <c r="B140" s="132"/>
      <c r="C140" s="132"/>
      <c r="D140" s="132"/>
      <c r="E140" s="132"/>
      <c r="F140" s="132"/>
      <c r="G140" s="29"/>
      <c r="H140" s="132"/>
      <c r="I140" s="132"/>
      <c r="J140" s="132"/>
      <c r="K140" s="132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25" t="s">
        <v>9</v>
      </c>
      <c r="B141" s="132"/>
      <c r="C141" s="132"/>
      <c r="D141" s="132"/>
      <c r="E141" s="132"/>
      <c r="F141" s="132"/>
      <c r="G141" s="29"/>
      <c r="H141" s="132"/>
      <c r="I141" s="132"/>
      <c r="J141" s="132"/>
      <c r="K141" s="132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26" t="s">
        <v>10</v>
      </c>
      <c r="B142" s="132"/>
      <c r="C142" s="132"/>
      <c r="D142" s="132"/>
      <c r="E142" s="132"/>
      <c r="F142" s="132"/>
      <c r="G142" s="29"/>
      <c r="H142" s="132"/>
      <c r="I142" s="132"/>
      <c r="J142" s="132"/>
      <c r="K142" s="132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27" t="s">
        <v>11</v>
      </c>
      <c r="B143" s="132"/>
      <c r="C143" s="132"/>
      <c r="D143" s="132"/>
      <c r="E143" s="132"/>
      <c r="F143" s="132"/>
      <c r="G143" s="29"/>
      <c r="H143" s="132"/>
      <c r="I143" s="132"/>
      <c r="J143" s="132"/>
      <c r="K143" s="132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28" t="s">
        <v>12</v>
      </c>
      <c r="B144" s="132"/>
      <c r="C144" s="132"/>
      <c r="D144" s="132"/>
      <c r="E144" s="132"/>
      <c r="F144" s="132"/>
      <c r="G144" s="29"/>
      <c r="H144" s="132"/>
      <c r="I144" s="132"/>
      <c r="J144" s="132"/>
      <c r="K144" s="132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29"/>
      <c r="B145" s="132"/>
      <c r="C145" s="132"/>
      <c r="D145" s="132"/>
      <c r="E145" s="132"/>
      <c r="F145" s="132"/>
      <c r="G145" s="29"/>
      <c r="H145" s="132"/>
      <c r="I145" s="132"/>
      <c r="J145" s="132"/>
      <c r="K145" s="132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29"/>
      <c r="B146" s="132"/>
      <c r="C146" s="132"/>
      <c r="D146" s="132"/>
      <c r="E146" s="132"/>
      <c r="F146" s="132"/>
      <c r="G146" s="29"/>
      <c r="H146" s="132"/>
      <c r="I146" s="132"/>
      <c r="J146" s="132"/>
      <c r="K146" s="132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29"/>
      <c r="B147" s="132"/>
      <c r="C147" s="132"/>
      <c r="D147" s="132"/>
      <c r="E147" s="132"/>
      <c r="F147" s="132"/>
      <c r="G147" s="29"/>
      <c r="H147" s="132"/>
      <c r="I147" s="132"/>
      <c r="J147" s="132"/>
      <c r="K147" s="132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29"/>
      <c r="B148" s="132"/>
      <c r="C148" s="132"/>
      <c r="D148" s="132"/>
      <c r="E148" s="132"/>
      <c r="F148" s="132"/>
      <c r="G148" s="29"/>
      <c r="H148" s="132"/>
      <c r="I148" s="132"/>
      <c r="J148" s="132"/>
      <c r="K148" s="132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29"/>
      <c r="B149" s="132"/>
      <c r="C149" s="132"/>
      <c r="D149" s="132"/>
      <c r="E149" s="132"/>
      <c r="F149" s="132"/>
      <c r="G149" s="29"/>
      <c r="H149" s="132"/>
      <c r="I149" s="132"/>
      <c r="J149" s="132"/>
      <c r="K149" s="132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29"/>
      <c r="B150" s="132"/>
      <c r="C150" s="132"/>
      <c r="D150" s="132"/>
      <c r="E150" s="132"/>
      <c r="F150" s="132"/>
      <c r="G150" s="29"/>
      <c r="H150" s="132"/>
      <c r="I150" s="132"/>
      <c r="J150" s="132"/>
      <c r="K150" s="132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29"/>
      <c r="B151" s="132"/>
      <c r="C151" s="132"/>
      <c r="D151" s="132"/>
      <c r="E151" s="132"/>
      <c r="F151" s="132"/>
      <c r="G151" s="29"/>
      <c r="H151" s="132"/>
      <c r="I151" s="132"/>
      <c r="J151" s="132"/>
      <c r="K151" s="132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29"/>
      <c r="B152" s="132"/>
      <c r="C152" s="132"/>
      <c r="D152" s="132"/>
      <c r="E152" s="132"/>
      <c r="F152" s="132"/>
      <c r="G152" s="29"/>
      <c r="H152" s="132"/>
      <c r="I152" s="132"/>
      <c r="J152" s="132"/>
      <c r="K152" s="132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29"/>
      <c r="B153" s="132"/>
      <c r="C153" s="132"/>
      <c r="D153" s="132"/>
      <c r="E153" s="132"/>
      <c r="F153" s="132"/>
      <c r="G153" s="29"/>
      <c r="H153" s="132"/>
      <c r="I153" s="132"/>
      <c r="J153" s="132"/>
      <c r="K153" s="132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29"/>
      <c r="B154" s="132"/>
      <c r="C154" s="132"/>
      <c r="D154" s="132"/>
      <c r="E154" s="132"/>
      <c r="F154" s="132"/>
      <c r="G154" s="29"/>
      <c r="H154" s="132"/>
      <c r="I154" s="132"/>
      <c r="J154" s="132"/>
      <c r="K154" s="132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29"/>
      <c r="B155" s="132"/>
      <c r="C155" s="132"/>
      <c r="D155" s="132"/>
      <c r="E155" s="132"/>
      <c r="F155" s="132"/>
      <c r="G155" s="29"/>
      <c r="H155" s="132"/>
      <c r="I155" s="132"/>
      <c r="J155" s="132"/>
      <c r="K155" s="132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29"/>
      <c r="B156" s="132"/>
      <c r="C156" s="132"/>
      <c r="D156" s="132"/>
      <c r="E156" s="132"/>
      <c r="F156" s="132"/>
      <c r="G156" s="29"/>
      <c r="H156" s="132"/>
      <c r="I156" s="132"/>
      <c r="J156" s="132"/>
      <c r="K156" s="132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29"/>
      <c r="B157" s="132"/>
      <c r="C157" s="132"/>
      <c r="D157" s="132"/>
      <c r="E157" s="132"/>
      <c r="F157" s="132"/>
      <c r="G157" s="29"/>
      <c r="H157" s="132"/>
      <c r="I157" s="132"/>
      <c r="J157" s="132"/>
      <c r="K157" s="132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29"/>
      <c r="B158" s="132"/>
      <c r="C158" s="132"/>
      <c r="D158" s="132"/>
      <c r="E158" s="132"/>
      <c r="F158" s="132"/>
      <c r="G158" s="29"/>
      <c r="H158" s="132"/>
      <c r="I158" s="132"/>
      <c r="J158" s="132"/>
      <c r="K158" s="132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29"/>
      <c r="B159" s="132"/>
      <c r="C159" s="132"/>
      <c r="D159" s="132"/>
      <c r="E159" s="132"/>
      <c r="F159" s="132"/>
      <c r="G159" s="29"/>
      <c r="H159" s="132"/>
      <c r="I159" s="132"/>
      <c r="J159" s="132"/>
      <c r="K159" s="132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29"/>
      <c r="B160" s="132"/>
      <c r="C160" s="132"/>
      <c r="D160" s="132"/>
      <c r="E160" s="132"/>
      <c r="F160" s="132"/>
      <c r="G160" s="29"/>
      <c r="H160" s="132"/>
      <c r="I160" s="132"/>
      <c r="J160" s="132"/>
      <c r="K160" s="132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29"/>
      <c r="B161" s="132"/>
      <c r="C161" s="132"/>
      <c r="D161" s="132"/>
      <c r="E161" s="132"/>
      <c r="F161" s="132"/>
      <c r="G161" s="29"/>
      <c r="H161" s="132"/>
      <c r="I161" s="132"/>
      <c r="J161" s="132"/>
      <c r="K161" s="132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29"/>
      <c r="B162" s="132"/>
      <c r="C162" s="132"/>
      <c r="D162" s="132"/>
      <c r="E162" s="132"/>
      <c r="F162" s="132"/>
      <c r="G162" s="29"/>
      <c r="H162" s="132"/>
      <c r="I162" s="132"/>
      <c r="J162" s="132"/>
      <c r="K162" s="132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29"/>
      <c r="B163" s="132"/>
      <c r="C163" s="132"/>
      <c r="D163" s="132"/>
      <c r="E163" s="132"/>
      <c r="F163" s="132"/>
      <c r="G163" s="29"/>
      <c r="H163" s="132"/>
      <c r="I163" s="132"/>
      <c r="J163" s="132"/>
      <c r="K163" s="132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29"/>
      <c r="B164" s="132"/>
      <c r="C164" s="132"/>
      <c r="D164" s="132"/>
      <c r="E164" s="132"/>
      <c r="F164" s="132"/>
      <c r="G164" s="29"/>
      <c r="H164" s="132"/>
      <c r="I164" s="132"/>
      <c r="J164" s="132"/>
      <c r="K164" s="132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132"/>
      <c r="C165" s="132"/>
      <c r="D165" s="132"/>
      <c r="E165" s="132"/>
      <c r="F165" s="132"/>
      <c r="G165" s="29"/>
      <c r="H165" s="132"/>
      <c r="I165" s="132"/>
      <c r="J165" s="132"/>
      <c r="K165" s="132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132"/>
      <c r="C166" s="132"/>
      <c r="D166" s="132"/>
      <c r="E166" s="132"/>
      <c r="F166" s="132"/>
      <c r="G166" s="29"/>
      <c r="H166" s="132"/>
      <c r="I166" s="132"/>
      <c r="J166" s="132"/>
      <c r="K166" s="132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132"/>
      <c r="C167" s="132"/>
      <c r="D167" s="132"/>
      <c r="E167" s="132"/>
      <c r="F167" s="132"/>
      <c r="G167" s="29"/>
      <c r="H167" s="132"/>
      <c r="I167" s="132"/>
      <c r="J167" s="132"/>
      <c r="K167" s="132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132"/>
      <c r="C168" s="132"/>
      <c r="D168" s="132"/>
      <c r="E168" s="132"/>
      <c r="F168" s="132"/>
      <c r="G168" s="29"/>
      <c r="H168" s="132"/>
      <c r="I168" s="132"/>
      <c r="J168" s="132"/>
      <c r="K168" s="132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132"/>
      <c r="C169" s="132"/>
      <c r="D169" s="132"/>
      <c r="E169" s="132"/>
      <c r="F169" s="132"/>
      <c r="G169" s="29"/>
      <c r="H169" s="132"/>
      <c r="I169" s="132"/>
      <c r="J169" s="132"/>
      <c r="K169" s="132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29"/>
      <c r="B170" s="132"/>
      <c r="C170" s="132"/>
      <c r="D170" s="132"/>
      <c r="E170" s="132"/>
      <c r="F170" s="132"/>
      <c r="G170" s="29"/>
      <c r="H170" s="132"/>
      <c r="I170" s="132"/>
      <c r="J170" s="132"/>
      <c r="K170" s="132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132"/>
      <c r="C171" s="132"/>
      <c r="D171" s="132"/>
      <c r="E171" s="132"/>
      <c r="F171" s="132"/>
      <c r="G171" s="29"/>
      <c r="H171" s="132"/>
      <c r="I171" s="132"/>
      <c r="J171" s="132"/>
      <c r="K171" s="132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132"/>
      <c r="C172" s="132"/>
      <c r="D172" s="132"/>
      <c r="E172" s="132"/>
      <c r="F172" s="132"/>
      <c r="G172" s="29"/>
      <c r="H172" s="132"/>
      <c r="I172" s="132"/>
      <c r="J172" s="132"/>
      <c r="K172" s="132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29"/>
      <c r="B173" s="132"/>
      <c r="C173" s="132"/>
      <c r="D173" s="132"/>
      <c r="E173" s="132"/>
      <c r="F173" s="132"/>
      <c r="G173" s="29"/>
      <c r="H173" s="132"/>
      <c r="I173" s="132"/>
      <c r="J173" s="132"/>
      <c r="K173" s="132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29"/>
      <c r="B174" s="132"/>
      <c r="C174" s="132"/>
      <c r="D174" s="132"/>
      <c r="E174" s="132"/>
      <c r="F174" s="132"/>
      <c r="G174" s="29"/>
      <c r="H174" s="132"/>
      <c r="I174" s="132"/>
      <c r="J174" s="132"/>
      <c r="K174" s="132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29"/>
      <c r="B175" s="132"/>
      <c r="C175" s="132"/>
      <c r="D175" s="132"/>
      <c r="E175" s="132"/>
      <c r="F175" s="132"/>
      <c r="G175" s="29"/>
      <c r="H175" s="132"/>
      <c r="I175" s="132"/>
      <c r="J175" s="132"/>
      <c r="K175" s="132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132"/>
      <c r="C176" s="132"/>
      <c r="D176" s="132"/>
      <c r="E176" s="132"/>
      <c r="F176" s="132"/>
      <c r="G176" s="29"/>
      <c r="H176" s="132"/>
      <c r="I176" s="132"/>
      <c r="J176" s="132"/>
      <c r="K176" s="132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132"/>
      <c r="C177" s="132"/>
      <c r="D177" s="132"/>
      <c r="E177" s="132"/>
      <c r="F177" s="132"/>
      <c r="G177" s="29"/>
      <c r="H177" s="132"/>
      <c r="I177" s="132"/>
      <c r="J177" s="132"/>
      <c r="K177" s="132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132"/>
      <c r="C178" s="132"/>
      <c r="D178" s="132"/>
      <c r="E178" s="132"/>
      <c r="F178" s="132"/>
      <c r="G178" s="29"/>
      <c r="H178" s="132"/>
      <c r="I178" s="132"/>
      <c r="J178" s="132"/>
      <c r="K178" s="132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132"/>
      <c r="C179" s="132"/>
      <c r="D179" s="132"/>
      <c r="E179" s="132"/>
      <c r="F179" s="132"/>
      <c r="G179" s="29"/>
      <c r="H179" s="132"/>
      <c r="I179" s="132"/>
      <c r="J179" s="132"/>
      <c r="K179" s="132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132"/>
      <c r="C180" s="132"/>
      <c r="D180" s="132"/>
      <c r="E180" s="132"/>
      <c r="F180" s="132"/>
      <c r="G180" s="29"/>
      <c r="H180" s="132"/>
      <c r="I180" s="132"/>
      <c r="J180" s="132"/>
      <c r="K180" s="132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29"/>
      <c r="B181" s="132"/>
      <c r="C181" s="132"/>
      <c r="D181" s="132"/>
      <c r="E181" s="132"/>
      <c r="F181" s="132"/>
      <c r="G181" s="29"/>
      <c r="H181" s="132"/>
      <c r="I181" s="132"/>
      <c r="J181" s="132"/>
      <c r="K181" s="132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132"/>
      <c r="C182" s="132"/>
      <c r="D182" s="132"/>
      <c r="E182" s="132"/>
      <c r="F182" s="132"/>
      <c r="G182" s="29"/>
      <c r="H182" s="132"/>
      <c r="I182" s="132"/>
      <c r="J182" s="132"/>
      <c r="K182" s="132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29"/>
      <c r="B183" s="132"/>
      <c r="C183" s="132"/>
      <c r="D183" s="132"/>
      <c r="E183" s="132"/>
      <c r="F183" s="132"/>
      <c r="G183" s="29"/>
      <c r="H183" s="132"/>
      <c r="I183" s="132"/>
      <c r="J183" s="132"/>
      <c r="K183" s="132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29"/>
      <c r="B184" s="132"/>
      <c r="C184" s="132"/>
      <c r="D184" s="132"/>
      <c r="E184" s="132"/>
      <c r="F184" s="132"/>
      <c r="G184" s="29"/>
      <c r="H184" s="132"/>
      <c r="I184" s="132"/>
      <c r="J184" s="132"/>
      <c r="K184" s="132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29"/>
      <c r="B185" s="132"/>
      <c r="C185" s="132"/>
      <c r="D185" s="132"/>
      <c r="E185" s="132"/>
      <c r="F185" s="132"/>
      <c r="G185" s="29"/>
      <c r="H185" s="132"/>
      <c r="I185" s="132"/>
      <c r="J185" s="132"/>
      <c r="K185" s="132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29"/>
      <c r="B186" s="132"/>
      <c r="C186" s="132"/>
      <c r="D186" s="132"/>
      <c r="E186" s="132"/>
      <c r="F186" s="132"/>
      <c r="G186" s="29"/>
      <c r="H186" s="132"/>
      <c r="I186" s="132"/>
      <c r="J186" s="132"/>
      <c r="K186" s="132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29"/>
      <c r="B187" s="132"/>
      <c r="C187" s="132"/>
      <c r="D187" s="132"/>
      <c r="E187" s="132"/>
      <c r="F187" s="132"/>
      <c r="G187" s="29"/>
      <c r="H187" s="132"/>
      <c r="I187" s="132"/>
      <c r="J187" s="132"/>
      <c r="K187" s="132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29"/>
      <c r="B188" s="132"/>
      <c r="C188" s="132"/>
      <c r="D188" s="132"/>
      <c r="E188" s="132"/>
      <c r="F188" s="132"/>
      <c r="G188" s="29"/>
      <c r="H188" s="132"/>
      <c r="I188" s="132"/>
      <c r="J188" s="132"/>
      <c r="K188" s="132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132"/>
      <c r="C189" s="132"/>
      <c r="D189" s="132"/>
      <c r="E189" s="132"/>
      <c r="F189" s="132"/>
      <c r="G189" s="29"/>
      <c r="H189" s="132"/>
      <c r="I189" s="132"/>
      <c r="J189" s="132"/>
      <c r="K189" s="132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132"/>
      <c r="C190" s="132"/>
      <c r="D190" s="132"/>
      <c r="E190" s="132"/>
      <c r="F190" s="132"/>
      <c r="G190" s="29"/>
      <c r="H190" s="132"/>
      <c r="I190" s="132"/>
      <c r="J190" s="132"/>
      <c r="K190" s="132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132"/>
      <c r="C191" s="132"/>
      <c r="D191" s="132"/>
      <c r="E191" s="132"/>
      <c r="F191" s="132"/>
      <c r="G191" s="29"/>
      <c r="H191" s="132"/>
      <c r="I191" s="132"/>
      <c r="J191" s="132"/>
      <c r="K191" s="132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132"/>
      <c r="C192" s="132"/>
      <c r="D192" s="132"/>
      <c r="E192" s="132"/>
      <c r="F192" s="132"/>
      <c r="G192" s="29"/>
      <c r="H192" s="132"/>
      <c r="I192" s="132"/>
      <c r="J192" s="132"/>
      <c r="K192" s="132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29"/>
      <c r="B193" s="132"/>
      <c r="C193" s="132"/>
      <c r="D193" s="132"/>
      <c r="E193" s="132"/>
      <c r="F193" s="132"/>
      <c r="G193" s="29"/>
      <c r="H193" s="132"/>
      <c r="I193" s="132"/>
      <c r="J193" s="132"/>
      <c r="K193" s="132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132"/>
      <c r="C194" s="132"/>
      <c r="D194" s="132"/>
      <c r="E194" s="132"/>
      <c r="F194" s="132"/>
      <c r="G194" s="29"/>
      <c r="H194" s="132"/>
      <c r="I194" s="132"/>
      <c r="J194" s="132"/>
      <c r="K194" s="132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29"/>
      <c r="B195" s="132"/>
      <c r="C195" s="132"/>
      <c r="D195" s="132"/>
      <c r="E195" s="132"/>
      <c r="F195" s="132"/>
      <c r="G195" s="29"/>
      <c r="H195" s="132"/>
      <c r="I195" s="132"/>
      <c r="J195" s="132"/>
      <c r="K195" s="132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29"/>
      <c r="B196" s="132"/>
      <c r="C196" s="132"/>
      <c r="D196" s="132"/>
      <c r="E196" s="132"/>
      <c r="F196" s="132"/>
      <c r="G196" s="29"/>
      <c r="H196" s="132"/>
      <c r="I196" s="132"/>
      <c r="J196" s="132"/>
      <c r="K196" s="132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29"/>
      <c r="B197" s="132"/>
      <c r="C197" s="132"/>
      <c r="D197" s="132"/>
      <c r="E197" s="132"/>
      <c r="F197" s="132"/>
      <c r="G197" s="29"/>
      <c r="H197" s="132"/>
      <c r="I197" s="132"/>
      <c r="J197" s="132"/>
      <c r="K197" s="132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29"/>
      <c r="B198" s="132"/>
      <c r="C198" s="132"/>
      <c r="D198" s="132"/>
      <c r="E198" s="132"/>
      <c r="F198" s="132"/>
      <c r="G198" s="29"/>
      <c r="H198" s="132"/>
      <c r="I198" s="132"/>
      <c r="J198" s="132"/>
      <c r="K198" s="132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29"/>
      <c r="B199" s="132"/>
      <c r="C199" s="132"/>
      <c r="D199" s="132"/>
      <c r="E199" s="132"/>
      <c r="F199" s="132"/>
      <c r="G199" s="29"/>
      <c r="H199" s="132"/>
      <c r="I199" s="132"/>
      <c r="J199" s="132"/>
      <c r="K199" s="132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132"/>
      <c r="C200" s="132"/>
      <c r="D200" s="132"/>
      <c r="E200" s="132"/>
      <c r="F200" s="132"/>
      <c r="G200" s="29"/>
      <c r="H200" s="132"/>
      <c r="I200" s="132"/>
      <c r="J200" s="132"/>
      <c r="K200" s="132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132"/>
      <c r="C201" s="132"/>
      <c r="D201" s="132"/>
      <c r="E201" s="132"/>
      <c r="F201" s="132"/>
      <c r="G201" s="29"/>
      <c r="H201" s="132"/>
      <c r="I201" s="132"/>
      <c r="J201" s="132"/>
      <c r="K201" s="132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29"/>
      <c r="B202" s="132"/>
      <c r="C202" s="132"/>
      <c r="D202" s="132"/>
      <c r="E202" s="132"/>
      <c r="F202" s="132"/>
      <c r="G202" s="29"/>
      <c r="H202" s="132"/>
      <c r="I202" s="132"/>
      <c r="J202" s="132"/>
      <c r="K202" s="132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132"/>
      <c r="C203" s="132"/>
      <c r="D203" s="132"/>
      <c r="E203" s="132"/>
      <c r="F203" s="132"/>
      <c r="G203" s="29"/>
      <c r="H203" s="132"/>
      <c r="I203" s="132"/>
      <c r="J203" s="132"/>
      <c r="K203" s="132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132"/>
      <c r="C204" s="132"/>
      <c r="D204" s="132"/>
      <c r="E204" s="132"/>
      <c r="F204" s="132"/>
      <c r="G204" s="29"/>
      <c r="H204" s="132"/>
      <c r="I204" s="132"/>
      <c r="J204" s="132"/>
      <c r="K204" s="132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132"/>
      <c r="C205" s="132"/>
      <c r="D205" s="132"/>
      <c r="E205" s="132"/>
      <c r="F205" s="132"/>
      <c r="G205" s="29"/>
      <c r="H205" s="132"/>
      <c r="I205" s="132"/>
      <c r="J205" s="132"/>
      <c r="K205" s="132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132"/>
      <c r="C206" s="132"/>
      <c r="D206" s="132"/>
      <c r="E206" s="132"/>
      <c r="F206" s="132"/>
      <c r="G206" s="29"/>
      <c r="H206" s="132"/>
      <c r="I206" s="132"/>
      <c r="J206" s="132"/>
      <c r="K206" s="132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132"/>
      <c r="C207" s="132"/>
      <c r="D207" s="132"/>
      <c r="E207" s="132"/>
      <c r="F207" s="132"/>
      <c r="G207" s="29"/>
      <c r="H207" s="132"/>
      <c r="I207" s="132"/>
      <c r="J207" s="132"/>
      <c r="K207" s="132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29"/>
      <c r="B208" s="132"/>
      <c r="C208" s="132"/>
      <c r="D208" s="132"/>
      <c r="E208" s="132"/>
      <c r="F208" s="132"/>
      <c r="G208" s="29"/>
      <c r="H208" s="132"/>
      <c r="I208" s="132"/>
      <c r="J208" s="132"/>
      <c r="K208" s="132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132"/>
      <c r="C209" s="132"/>
      <c r="D209" s="132"/>
      <c r="E209" s="132"/>
      <c r="F209" s="132"/>
      <c r="G209" s="29"/>
      <c r="H209" s="132"/>
      <c r="I209" s="132"/>
      <c r="J209" s="132"/>
      <c r="K209" s="132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132"/>
      <c r="C210" s="132"/>
      <c r="D210" s="132"/>
      <c r="E210" s="132"/>
      <c r="F210" s="132"/>
      <c r="G210" s="29"/>
      <c r="H210" s="132"/>
      <c r="I210" s="132"/>
      <c r="J210" s="132"/>
      <c r="K210" s="132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>
      <c r="A211" s="29"/>
      <c r="B211" s="132"/>
      <c r="C211" s="132"/>
      <c r="D211" s="132"/>
      <c r="E211" s="132"/>
      <c r="F211" s="132"/>
      <c r="G211" s="29"/>
      <c r="H211" s="132"/>
      <c r="I211" s="132"/>
      <c r="J211" s="132"/>
      <c r="K211" s="132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132"/>
      <c r="C212" s="132"/>
      <c r="D212" s="132"/>
      <c r="E212" s="132"/>
      <c r="F212" s="132"/>
      <c r="G212" s="29"/>
      <c r="H212" s="132"/>
      <c r="I212" s="132"/>
      <c r="J212" s="132"/>
      <c r="K212" s="132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132"/>
      <c r="C213" s="132"/>
      <c r="D213" s="132"/>
      <c r="E213" s="132"/>
      <c r="F213" s="132"/>
      <c r="G213" s="29"/>
      <c r="H213" s="132"/>
      <c r="I213" s="132"/>
      <c r="J213" s="132"/>
      <c r="K213" s="132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132"/>
      <c r="C214" s="132"/>
      <c r="D214" s="132"/>
      <c r="E214" s="132"/>
      <c r="F214" s="132"/>
      <c r="G214" s="29"/>
      <c r="H214" s="132"/>
      <c r="I214" s="132"/>
      <c r="J214" s="132"/>
      <c r="K214" s="132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132"/>
      <c r="C215" s="132"/>
      <c r="D215" s="132"/>
      <c r="E215" s="132"/>
      <c r="F215" s="132"/>
      <c r="G215" s="29"/>
      <c r="H215" s="132"/>
      <c r="I215" s="132"/>
      <c r="J215" s="132"/>
      <c r="K215" s="132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132"/>
      <c r="C216" s="132"/>
      <c r="D216" s="132"/>
      <c r="E216" s="132"/>
      <c r="F216" s="132"/>
      <c r="G216" s="29"/>
      <c r="H216" s="132"/>
      <c r="I216" s="132"/>
      <c r="J216" s="132"/>
      <c r="K216" s="132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132"/>
      <c r="C217" s="132"/>
      <c r="D217" s="132"/>
      <c r="E217" s="132"/>
      <c r="F217" s="132"/>
      <c r="G217" s="29"/>
      <c r="H217" s="132"/>
      <c r="I217" s="132"/>
      <c r="J217" s="132"/>
      <c r="K217" s="132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132"/>
      <c r="C218" s="132"/>
      <c r="D218" s="132"/>
      <c r="E218" s="132"/>
      <c r="F218" s="132"/>
      <c r="G218" s="29"/>
      <c r="H218" s="132"/>
      <c r="I218" s="132"/>
      <c r="J218" s="132"/>
      <c r="K218" s="132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>
      <c r="A219" s="29"/>
      <c r="B219" s="132"/>
      <c r="C219" s="132"/>
      <c r="D219" s="132"/>
      <c r="E219" s="132"/>
      <c r="F219" s="132"/>
      <c r="G219" s="29"/>
      <c r="H219" s="132"/>
      <c r="I219" s="132"/>
      <c r="J219" s="132"/>
      <c r="K219" s="132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29"/>
      <c r="B220" s="132"/>
      <c r="C220" s="132"/>
      <c r="D220" s="132"/>
      <c r="E220" s="132"/>
      <c r="F220" s="132"/>
      <c r="G220" s="29"/>
      <c r="H220" s="132"/>
      <c r="I220" s="132"/>
      <c r="J220" s="132"/>
      <c r="K220" s="132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>
      <c r="A221" s="29"/>
      <c r="B221" s="132"/>
      <c r="C221" s="132"/>
      <c r="D221" s="132"/>
      <c r="E221" s="132"/>
      <c r="F221" s="132"/>
      <c r="G221" s="29"/>
      <c r="H221" s="132"/>
      <c r="I221" s="132"/>
      <c r="J221" s="132"/>
      <c r="K221" s="132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>
      <c r="A222" s="29"/>
      <c r="B222" s="132"/>
      <c r="C222" s="132"/>
      <c r="D222" s="132"/>
      <c r="E222" s="132"/>
      <c r="F222" s="132"/>
      <c r="G222" s="29"/>
      <c r="H222" s="132"/>
      <c r="I222" s="132"/>
      <c r="J222" s="132"/>
      <c r="K222" s="132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132"/>
      <c r="C223" s="132"/>
      <c r="D223" s="132"/>
      <c r="E223" s="132"/>
      <c r="F223" s="132"/>
      <c r="G223" s="29"/>
      <c r="H223" s="132"/>
      <c r="I223" s="132"/>
      <c r="J223" s="132"/>
      <c r="K223" s="132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132"/>
      <c r="C224" s="132"/>
      <c r="D224" s="132"/>
      <c r="E224" s="132"/>
      <c r="F224" s="132"/>
      <c r="G224" s="29"/>
      <c r="H224" s="132"/>
      <c r="I224" s="132"/>
      <c r="J224" s="132"/>
      <c r="K224" s="132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29"/>
      <c r="B225" s="132"/>
      <c r="C225" s="132"/>
      <c r="D225" s="132"/>
      <c r="E225" s="132"/>
      <c r="F225" s="132"/>
      <c r="G225" s="29"/>
      <c r="H225" s="132"/>
      <c r="I225" s="132"/>
      <c r="J225" s="132"/>
      <c r="K225" s="132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132"/>
      <c r="C226" s="132"/>
      <c r="D226" s="132"/>
      <c r="E226" s="132"/>
      <c r="F226" s="132"/>
      <c r="G226" s="29"/>
      <c r="H226" s="132"/>
      <c r="I226" s="132"/>
      <c r="J226" s="132"/>
      <c r="K226" s="132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>
      <c r="A227" s="29"/>
      <c r="B227" s="132"/>
      <c r="C227" s="132"/>
      <c r="D227" s="132"/>
      <c r="E227" s="132"/>
      <c r="F227" s="132"/>
      <c r="G227" s="29"/>
      <c r="H227" s="132"/>
      <c r="I227" s="132"/>
      <c r="J227" s="132"/>
      <c r="K227" s="132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>
      <c r="A228" s="29"/>
      <c r="B228" s="132"/>
      <c r="C228" s="132"/>
      <c r="D228" s="132"/>
      <c r="E228" s="132"/>
      <c r="F228" s="132"/>
      <c r="G228" s="29"/>
      <c r="H228" s="132"/>
      <c r="I228" s="132"/>
      <c r="J228" s="132"/>
      <c r="K228" s="132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>
      <c r="A229" s="29"/>
      <c r="B229" s="132"/>
      <c r="C229" s="132"/>
      <c r="D229" s="132"/>
      <c r="E229" s="132"/>
      <c r="F229" s="132"/>
      <c r="G229" s="29"/>
      <c r="H229" s="132"/>
      <c r="I229" s="132"/>
      <c r="J229" s="132"/>
      <c r="K229" s="132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>
      <c r="A230" s="29"/>
      <c r="B230" s="132"/>
      <c r="C230" s="132"/>
      <c r="D230" s="132"/>
      <c r="E230" s="132"/>
      <c r="F230" s="132"/>
      <c r="G230" s="29"/>
      <c r="H230" s="132"/>
      <c r="I230" s="132"/>
      <c r="J230" s="132"/>
      <c r="K230" s="132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>
      <c r="A231" s="29"/>
      <c r="B231" s="132"/>
      <c r="C231" s="132"/>
      <c r="D231" s="132"/>
      <c r="E231" s="132"/>
      <c r="F231" s="132"/>
      <c r="G231" s="29"/>
      <c r="H231" s="132"/>
      <c r="I231" s="132"/>
      <c r="J231" s="132"/>
      <c r="K231" s="132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>
      <c r="A232" s="29"/>
      <c r="B232" s="132"/>
      <c r="C232" s="132"/>
      <c r="D232" s="132"/>
      <c r="E232" s="132"/>
      <c r="F232" s="132"/>
      <c r="G232" s="29"/>
      <c r="H232" s="132"/>
      <c r="I232" s="132"/>
      <c r="J232" s="132"/>
      <c r="K232" s="132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>
      <c r="A233" s="29"/>
      <c r="B233" s="132"/>
      <c r="C233" s="132"/>
      <c r="D233" s="132"/>
      <c r="E233" s="132"/>
      <c r="F233" s="132"/>
      <c r="G233" s="29"/>
      <c r="H233" s="132"/>
      <c r="I233" s="132"/>
      <c r="J233" s="132"/>
      <c r="K233" s="132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>
      <c r="A234" s="29"/>
      <c r="B234" s="132"/>
      <c r="C234" s="132"/>
      <c r="D234" s="132"/>
      <c r="E234" s="132"/>
      <c r="F234" s="132"/>
      <c r="G234" s="29"/>
      <c r="H234" s="132"/>
      <c r="I234" s="132"/>
      <c r="J234" s="132"/>
      <c r="K234" s="132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>
      <c r="A235" s="29"/>
      <c r="B235" s="132"/>
      <c r="C235" s="132"/>
      <c r="D235" s="132"/>
      <c r="E235" s="132"/>
      <c r="F235" s="132"/>
      <c r="G235" s="29"/>
      <c r="H235" s="132"/>
      <c r="I235" s="132"/>
      <c r="J235" s="132"/>
      <c r="K235" s="132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>
      <c r="A236" s="29"/>
      <c r="B236" s="132"/>
      <c r="C236" s="132"/>
      <c r="D236" s="132"/>
      <c r="E236" s="132"/>
      <c r="F236" s="132"/>
      <c r="G236" s="29"/>
      <c r="H236" s="132"/>
      <c r="I236" s="132"/>
      <c r="J236" s="132"/>
      <c r="K236" s="132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>
      <c r="A237" s="29"/>
      <c r="B237" s="132"/>
      <c r="C237" s="132"/>
      <c r="D237" s="132"/>
      <c r="E237" s="132"/>
      <c r="F237" s="132"/>
      <c r="G237" s="29"/>
      <c r="H237" s="132"/>
      <c r="I237" s="132"/>
      <c r="J237" s="132"/>
      <c r="K237" s="132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>
      <c r="A238" s="29"/>
      <c r="B238" s="132"/>
      <c r="C238" s="132"/>
      <c r="D238" s="132"/>
      <c r="E238" s="132"/>
      <c r="F238" s="132"/>
      <c r="G238" s="29"/>
      <c r="H238" s="132"/>
      <c r="I238" s="132"/>
      <c r="J238" s="132"/>
      <c r="K238" s="132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>
      <c r="A239" s="29"/>
      <c r="B239" s="132"/>
      <c r="C239" s="132"/>
      <c r="D239" s="132"/>
      <c r="E239" s="132"/>
      <c r="F239" s="132"/>
      <c r="G239" s="29"/>
      <c r="H239" s="132"/>
      <c r="I239" s="132"/>
      <c r="J239" s="132"/>
      <c r="K239" s="132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>
      <c r="A240" s="29"/>
      <c r="B240" s="132"/>
      <c r="C240" s="132"/>
      <c r="D240" s="132"/>
      <c r="E240" s="132"/>
      <c r="F240" s="132"/>
      <c r="G240" s="29"/>
      <c r="H240" s="132"/>
      <c r="I240" s="132"/>
      <c r="J240" s="132"/>
      <c r="K240" s="132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>
      <c r="A241" s="29"/>
      <c r="B241" s="132"/>
      <c r="C241" s="132"/>
      <c r="D241" s="132"/>
      <c r="E241" s="132"/>
      <c r="F241" s="132"/>
      <c r="G241" s="29"/>
      <c r="H241" s="132"/>
      <c r="I241" s="132"/>
      <c r="J241" s="132"/>
      <c r="K241" s="132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>
      <c r="A242" s="29"/>
      <c r="B242" s="132"/>
      <c r="C242" s="132"/>
      <c r="D242" s="132"/>
      <c r="E242" s="132"/>
      <c r="F242" s="132"/>
      <c r="G242" s="29"/>
      <c r="H242" s="132"/>
      <c r="I242" s="132"/>
      <c r="J242" s="132"/>
      <c r="K242" s="132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>
      <c r="A243" s="29"/>
      <c r="B243" s="132"/>
      <c r="C243" s="132"/>
      <c r="D243" s="132"/>
      <c r="E243" s="132"/>
      <c r="F243" s="132"/>
      <c r="G243" s="29"/>
      <c r="H243" s="132"/>
      <c r="I243" s="132"/>
      <c r="J243" s="132"/>
      <c r="K243" s="132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>
      <c r="A244" s="29"/>
      <c r="B244" s="132"/>
      <c r="C244" s="132"/>
      <c r="D244" s="132"/>
      <c r="E244" s="132"/>
      <c r="F244" s="132"/>
      <c r="G244" s="29"/>
      <c r="H244" s="132"/>
      <c r="I244" s="132"/>
      <c r="J244" s="132"/>
      <c r="K244" s="132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>
      <c r="A245" s="29"/>
      <c r="B245" s="132"/>
      <c r="C245" s="132"/>
      <c r="D245" s="132"/>
      <c r="E245" s="132"/>
      <c r="F245" s="132"/>
      <c r="G245" s="29"/>
      <c r="H245" s="132"/>
      <c r="I245" s="132"/>
      <c r="J245" s="132"/>
      <c r="K245" s="132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>
      <c r="A246" s="29"/>
      <c r="B246" s="132"/>
      <c r="C246" s="132"/>
      <c r="D246" s="132"/>
      <c r="E246" s="132"/>
      <c r="F246" s="132"/>
      <c r="G246" s="29"/>
      <c r="H246" s="132"/>
      <c r="I246" s="132"/>
      <c r="J246" s="132"/>
      <c r="K246" s="132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>
      <c r="A247" s="29"/>
      <c r="B247" s="132"/>
      <c r="C247" s="132"/>
      <c r="D247" s="132"/>
      <c r="E247" s="132"/>
      <c r="F247" s="132"/>
      <c r="G247" s="29"/>
      <c r="H247" s="132"/>
      <c r="I247" s="132"/>
      <c r="J247" s="132"/>
      <c r="K247" s="132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>
      <c r="A248" s="29"/>
      <c r="B248" s="132"/>
      <c r="C248" s="132"/>
      <c r="D248" s="132"/>
      <c r="E248" s="132"/>
      <c r="F248" s="132"/>
      <c r="G248" s="29"/>
      <c r="H248" s="132"/>
      <c r="I248" s="132"/>
      <c r="J248" s="132"/>
      <c r="K248" s="132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>
      <c r="A249" s="29"/>
      <c r="B249" s="132"/>
      <c r="C249" s="132"/>
      <c r="D249" s="132"/>
      <c r="E249" s="132"/>
      <c r="F249" s="132"/>
      <c r="G249" s="29"/>
      <c r="H249" s="132"/>
      <c r="I249" s="132"/>
      <c r="J249" s="132"/>
      <c r="K249" s="132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>
      <c r="A250" s="29"/>
      <c r="B250" s="132"/>
      <c r="C250" s="132"/>
      <c r="D250" s="132"/>
      <c r="E250" s="132"/>
      <c r="F250" s="132"/>
      <c r="G250" s="29"/>
      <c r="H250" s="132"/>
      <c r="I250" s="132"/>
      <c r="J250" s="132"/>
      <c r="K250" s="132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>
      <c r="A251" s="29"/>
      <c r="B251" s="132"/>
      <c r="C251" s="132"/>
      <c r="D251" s="132"/>
      <c r="E251" s="132"/>
      <c r="F251" s="132"/>
      <c r="G251" s="29"/>
      <c r="H251" s="132"/>
      <c r="I251" s="132"/>
      <c r="J251" s="132"/>
      <c r="K251" s="132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>
      <c r="A252" s="29"/>
      <c r="B252" s="132"/>
      <c r="C252" s="132"/>
      <c r="D252" s="132"/>
      <c r="E252" s="132"/>
      <c r="F252" s="132"/>
      <c r="G252" s="29"/>
      <c r="H252" s="132"/>
      <c r="I252" s="132"/>
      <c r="J252" s="132"/>
      <c r="K252" s="132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>
      <c r="A253" s="29"/>
      <c r="B253" s="132"/>
      <c r="C253" s="132"/>
      <c r="D253" s="132"/>
      <c r="E253" s="132"/>
      <c r="F253" s="132"/>
      <c r="G253" s="29"/>
      <c r="H253" s="132"/>
      <c r="I253" s="132"/>
      <c r="J253" s="132"/>
      <c r="K253" s="132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>
      <c r="A254" s="29"/>
      <c r="B254" s="132"/>
      <c r="C254" s="132"/>
      <c r="D254" s="132"/>
      <c r="E254" s="132"/>
      <c r="F254" s="132"/>
      <c r="G254" s="29"/>
      <c r="H254" s="132"/>
      <c r="I254" s="132"/>
      <c r="J254" s="132"/>
      <c r="K254" s="132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>
      <c r="A255" s="29"/>
      <c r="B255" s="132"/>
      <c r="C255" s="132"/>
      <c r="D255" s="132"/>
      <c r="E255" s="132"/>
      <c r="F255" s="132"/>
      <c r="G255" s="29"/>
      <c r="H255" s="132"/>
      <c r="I255" s="132"/>
      <c r="J255" s="132"/>
      <c r="K255" s="132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>
      <c r="A256" s="29"/>
      <c r="B256" s="132"/>
      <c r="C256" s="132"/>
      <c r="D256" s="132"/>
      <c r="E256" s="132"/>
      <c r="F256" s="132"/>
      <c r="G256" s="29"/>
      <c r="H256" s="132"/>
      <c r="I256" s="132"/>
      <c r="J256" s="132"/>
      <c r="K256" s="132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>
      <c r="A257" s="29"/>
      <c r="B257" s="132"/>
      <c r="C257" s="132"/>
      <c r="D257" s="132"/>
      <c r="E257" s="132"/>
      <c r="F257" s="132"/>
      <c r="G257" s="29"/>
      <c r="H257" s="132"/>
      <c r="I257" s="132"/>
      <c r="J257" s="132"/>
      <c r="K257" s="132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>
      <c r="A258" s="29"/>
      <c r="B258" s="132"/>
      <c r="C258" s="132"/>
      <c r="D258" s="132"/>
      <c r="E258" s="132"/>
      <c r="F258" s="132"/>
      <c r="G258" s="29"/>
      <c r="H258" s="132"/>
      <c r="I258" s="132"/>
      <c r="J258" s="132"/>
      <c r="K258" s="132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>
      <c r="A259" s="29"/>
      <c r="B259" s="132"/>
      <c r="C259" s="132"/>
      <c r="D259" s="132"/>
      <c r="E259" s="132"/>
      <c r="F259" s="132"/>
      <c r="G259" s="29"/>
      <c r="H259" s="132"/>
      <c r="I259" s="132"/>
      <c r="J259" s="132"/>
      <c r="K259" s="132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>
      <c r="A260" s="29"/>
      <c r="B260" s="132"/>
      <c r="C260" s="132"/>
      <c r="D260" s="132"/>
      <c r="E260" s="132"/>
      <c r="F260" s="132"/>
      <c r="G260" s="29"/>
      <c r="H260" s="132"/>
      <c r="I260" s="132"/>
      <c r="J260" s="132"/>
      <c r="K260" s="132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>
      <c r="A261" s="29"/>
      <c r="B261" s="132"/>
      <c r="C261" s="132"/>
      <c r="D261" s="132"/>
      <c r="E261" s="132"/>
      <c r="F261" s="132"/>
      <c r="G261" s="29"/>
      <c r="H261" s="132"/>
      <c r="I261" s="132"/>
      <c r="J261" s="132"/>
      <c r="K261" s="132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>
      <c r="A262" s="29"/>
      <c r="B262" s="132"/>
      <c r="C262" s="132"/>
      <c r="D262" s="132"/>
      <c r="E262" s="132"/>
      <c r="F262" s="132"/>
      <c r="G262" s="29"/>
      <c r="H262" s="132"/>
      <c r="I262" s="132"/>
      <c r="J262" s="132"/>
      <c r="K262" s="132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>
      <c r="A263" s="29"/>
      <c r="B263" s="132"/>
      <c r="C263" s="132"/>
      <c r="D263" s="132"/>
      <c r="E263" s="132"/>
      <c r="F263" s="132"/>
      <c r="G263" s="29"/>
      <c r="H263" s="132"/>
      <c r="I263" s="132"/>
      <c r="J263" s="132"/>
      <c r="K263" s="132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>
      <c r="A264" s="29"/>
      <c r="B264" s="132"/>
      <c r="C264" s="132"/>
      <c r="D264" s="132"/>
      <c r="E264" s="132"/>
      <c r="F264" s="132"/>
      <c r="G264" s="29"/>
      <c r="H264" s="132"/>
      <c r="I264" s="132"/>
      <c r="J264" s="132"/>
      <c r="K264" s="132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>
      <c r="A265" s="29"/>
      <c r="B265" s="132"/>
      <c r="C265" s="132"/>
      <c r="D265" s="132"/>
      <c r="E265" s="132"/>
      <c r="F265" s="132"/>
      <c r="G265" s="29"/>
      <c r="H265" s="132"/>
      <c r="I265" s="132"/>
      <c r="J265" s="132"/>
      <c r="K265" s="132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>
      <c r="A266" s="29"/>
      <c r="B266" s="132"/>
      <c r="C266" s="132"/>
      <c r="D266" s="132"/>
      <c r="E266" s="132"/>
      <c r="F266" s="132"/>
      <c r="G266" s="29"/>
      <c r="H266" s="132"/>
      <c r="I266" s="132"/>
      <c r="J266" s="132"/>
      <c r="K266" s="132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>
      <c r="A267" s="29"/>
      <c r="B267" s="132"/>
      <c r="C267" s="132"/>
      <c r="D267" s="132"/>
      <c r="E267" s="132"/>
      <c r="F267" s="132"/>
      <c r="G267" s="29"/>
      <c r="H267" s="132"/>
      <c r="I267" s="132"/>
      <c r="J267" s="132"/>
      <c r="K267" s="132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>
      <c r="A268" s="29"/>
      <c r="B268" s="132"/>
      <c r="C268" s="132"/>
      <c r="D268" s="132"/>
      <c r="E268" s="132"/>
      <c r="F268" s="132"/>
      <c r="G268" s="29"/>
      <c r="H268" s="132"/>
      <c r="I268" s="132"/>
      <c r="J268" s="132"/>
      <c r="K268" s="132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>
      <c r="A269" s="29"/>
      <c r="B269" s="132"/>
      <c r="C269" s="132"/>
      <c r="D269" s="132"/>
      <c r="E269" s="132"/>
      <c r="F269" s="132"/>
      <c r="G269" s="29"/>
      <c r="H269" s="132"/>
      <c r="I269" s="132"/>
      <c r="J269" s="132"/>
      <c r="K269" s="132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>
      <c r="A270" s="29"/>
      <c r="B270" s="132"/>
      <c r="C270" s="132"/>
      <c r="D270" s="132"/>
      <c r="E270" s="132"/>
      <c r="F270" s="132"/>
      <c r="G270" s="29"/>
      <c r="H270" s="132"/>
      <c r="I270" s="132"/>
      <c r="J270" s="132"/>
      <c r="K270" s="132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>
      <c r="A271" s="29"/>
      <c r="B271" s="132"/>
      <c r="C271" s="132"/>
      <c r="D271" s="132"/>
      <c r="E271" s="132"/>
      <c r="F271" s="132"/>
      <c r="G271" s="29"/>
      <c r="H271" s="132"/>
      <c r="I271" s="132"/>
      <c r="J271" s="132"/>
      <c r="K271" s="132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>
      <c r="A272" s="29"/>
      <c r="B272" s="132"/>
      <c r="C272" s="132"/>
      <c r="D272" s="132"/>
      <c r="E272" s="132"/>
      <c r="F272" s="132"/>
      <c r="G272" s="29"/>
      <c r="H272" s="132"/>
      <c r="I272" s="132"/>
      <c r="J272" s="132"/>
      <c r="K272" s="132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>
      <c r="A273" s="29"/>
      <c r="B273" s="132"/>
      <c r="C273" s="132"/>
      <c r="D273" s="132"/>
      <c r="E273" s="132"/>
      <c r="F273" s="132"/>
      <c r="G273" s="29"/>
      <c r="H273" s="132"/>
      <c r="I273" s="132"/>
      <c r="J273" s="132"/>
      <c r="K273" s="132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>
      <c r="A274" s="29"/>
      <c r="B274" s="132"/>
      <c r="C274" s="132"/>
      <c r="D274" s="132"/>
      <c r="E274" s="132"/>
      <c r="F274" s="132"/>
      <c r="G274" s="29"/>
      <c r="H274" s="132"/>
      <c r="I274" s="132"/>
      <c r="J274" s="132"/>
      <c r="K274" s="132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>
      <c r="A275" s="29"/>
      <c r="B275" s="132"/>
      <c r="C275" s="132"/>
      <c r="D275" s="132"/>
      <c r="E275" s="132"/>
      <c r="F275" s="132"/>
      <c r="G275" s="29"/>
      <c r="H275" s="132"/>
      <c r="I275" s="132"/>
      <c r="J275" s="132"/>
      <c r="K275" s="132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>
      <c r="A276" s="29"/>
      <c r="B276" s="132"/>
      <c r="C276" s="132"/>
      <c r="D276" s="132"/>
      <c r="E276" s="132"/>
      <c r="F276" s="132"/>
      <c r="G276" s="29"/>
      <c r="H276" s="132"/>
      <c r="I276" s="132"/>
      <c r="J276" s="132"/>
      <c r="K276" s="132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>
      <c r="A277" s="29"/>
      <c r="B277" s="132"/>
      <c r="C277" s="132"/>
      <c r="D277" s="132"/>
      <c r="E277" s="132"/>
      <c r="F277" s="132"/>
      <c r="G277" s="29"/>
      <c r="H277" s="132"/>
      <c r="I277" s="132"/>
      <c r="J277" s="132"/>
      <c r="K277" s="132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>
      <c r="A278" s="29"/>
      <c r="B278" s="132"/>
      <c r="C278" s="132"/>
      <c r="D278" s="132"/>
      <c r="E278" s="132"/>
      <c r="F278" s="132"/>
      <c r="G278" s="29"/>
      <c r="H278" s="132"/>
      <c r="I278" s="132"/>
      <c r="J278" s="132"/>
      <c r="K278" s="132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>
      <c r="A279" s="29"/>
      <c r="B279" s="132"/>
      <c r="C279" s="132"/>
      <c r="D279" s="132"/>
      <c r="E279" s="132"/>
      <c r="F279" s="132"/>
      <c r="G279" s="29"/>
      <c r="H279" s="132"/>
      <c r="I279" s="132"/>
      <c r="J279" s="132"/>
      <c r="K279" s="132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>
      <c r="A280" s="29"/>
      <c r="B280" s="132"/>
      <c r="C280" s="132"/>
      <c r="D280" s="132"/>
      <c r="E280" s="132"/>
      <c r="F280" s="132"/>
      <c r="G280" s="29"/>
      <c r="H280" s="132"/>
      <c r="I280" s="132"/>
      <c r="J280" s="132"/>
      <c r="K280" s="132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>
      <c r="A281" s="29"/>
      <c r="B281" s="132"/>
      <c r="C281" s="132"/>
      <c r="D281" s="132"/>
      <c r="E281" s="132"/>
      <c r="F281" s="132"/>
      <c r="G281" s="29"/>
      <c r="H281" s="132"/>
      <c r="I281" s="132"/>
      <c r="J281" s="132"/>
      <c r="K281" s="132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>
      <c r="A282" s="29"/>
      <c r="B282" s="132"/>
      <c r="C282" s="132"/>
      <c r="D282" s="132"/>
      <c r="E282" s="132"/>
      <c r="F282" s="132"/>
      <c r="G282" s="29"/>
      <c r="H282" s="132"/>
      <c r="I282" s="132"/>
      <c r="J282" s="132"/>
      <c r="K282" s="132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>
      <c r="A283" s="29"/>
      <c r="B283" s="132"/>
      <c r="C283" s="132"/>
      <c r="D283" s="132"/>
      <c r="E283" s="132"/>
      <c r="F283" s="132"/>
      <c r="G283" s="29"/>
      <c r="H283" s="132"/>
      <c r="I283" s="132"/>
      <c r="J283" s="132"/>
      <c r="K283" s="132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>
      <c r="A284" s="29"/>
      <c r="B284" s="132"/>
      <c r="C284" s="132"/>
      <c r="D284" s="132"/>
      <c r="E284" s="132"/>
      <c r="F284" s="132"/>
      <c r="G284" s="29"/>
      <c r="H284" s="132"/>
      <c r="I284" s="132"/>
      <c r="J284" s="132"/>
      <c r="K284" s="132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>
      <c r="A285" s="29"/>
      <c r="B285" s="132"/>
      <c r="C285" s="132"/>
      <c r="D285" s="132"/>
      <c r="E285" s="132"/>
      <c r="F285" s="132"/>
      <c r="G285" s="29"/>
      <c r="H285" s="132"/>
      <c r="I285" s="132"/>
      <c r="J285" s="132"/>
      <c r="K285" s="132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>
      <c r="A286" s="29"/>
      <c r="B286" s="132"/>
      <c r="C286" s="132"/>
      <c r="D286" s="132"/>
      <c r="E286" s="132"/>
      <c r="F286" s="132"/>
      <c r="G286" s="29"/>
      <c r="H286" s="132"/>
      <c r="I286" s="132"/>
      <c r="J286" s="132"/>
      <c r="K286" s="132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>
      <c r="A287" s="29"/>
      <c r="B287" s="132"/>
      <c r="C287" s="132"/>
      <c r="D287" s="132"/>
      <c r="E287" s="132"/>
      <c r="F287" s="132"/>
      <c r="G287" s="29"/>
      <c r="H287" s="132"/>
      <c r="I287" s="132"/>
      <c r="J287" s="132"/>
      <c r="K287" s="132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>
      <c r="A288" s="29"/>
      <c r="B288" s="132"/>
      <c r="C288" s="132"/>
      <c r="D288" s="132"/>
      <c r="E288" s="132"/>
      <c r="F288" s="132"/>
      <c r="G288" s="29"/>
      <c r="H288" s="132"/>
      <c r="I288" s="132"/>
      <c r="J288" s="132"/>
      <c r="K288" s="132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>
      <c r="A289" s="29"/>
      <c r="B289" s="132"/>
      <c r="C289" s="132"/>
      <c r="D289" s="132"/>
      <c r="E289" s="132"/>
      <c r="F289" s="132"/>
      <c r="G289" s="29"/>
      <c r="H289" s="132"/>
      <c r="I289" s="132"/>
      <c r="J289" s="132"/>
      <c r="K289" s="132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>
      <c r="A290" s="29"/>
      <c r="B290" s="132"/>
      <c r="C290" s="132"/>
      <c r="D290" s="132"/>
      <c r="E290" s="132"/>
      <c r="F290" s="132"/>
      <c r="G290" s="29"/>
      <c r="H290" s="132"/>
      <c r="I290" s="132"/>
      <c r="J290" s="132"/>
      <c r="K290" s="132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>
      <c r="A291" s="29"/>
      <c r="B291" s="132"/>
      <c r="C291" s="132"/>
      <c r="D291" s="132"/>
      <c r="E291" s="132"/>
      <c r="F291" s="132"/>
      <c r="G291" s="29"/>
      <c r="H291" s="132"/>
      <c r="I291" s="132"/>
      <c r="J291" s="132"/>
      <c r="K291" s="132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>
      <c r="A292" s="29"/>
      <c r="B292" s="132"/>
      <c r="C292" s="132"/>
      <c r="D292" s="132"/>
      <c r="E292" s="132"/>
      <c r="F292" s="132"/>
      <c r="G292" s="29"/>
      <c r="H292" s="132"/>
      <c r="I292" s="132"/>
      <c r="J292" s="132"/>
      <c r="K292" s="132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>
      <c r="A293" s="29"/>
      <c r="B293" s="132"/>
      <c r="C293" s="132"/>
      <c r="D293" s="132"/>
      <c r="E293" s="132"/>
      <c r="F293" s="132"/>
      <c r="G293" s="29"/>
      <c r="H293" s="132"/>
      <c r="I293" s="132"/>
      <c r="J293" s="132"/>
      <c r="K293" s="132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>
      <c r="A294" s="29"/>
      <c r="B294" s="132"/>
      <c r="C294" s="132"/>
      <c r="D294" s="132"/>
      <c r="E294" s="132"/>
      <c r="F294" s="132"/>
      <c r="G294" s="29"/>
      <c r="H294" s="132"/>
      <c r="I294" s="132"/>
      <c r="J294" s="132"/>
      <c r="K294" s="132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>
      <c r="A295" s="29"/>
      <c r="B295" s="132"/>
      <c r="C295" s="132"/>
      <c r="D295" s="132"/>
      <c r="E295" s="132"/>
      <c r="F295" s="132"/>
      <c r="G295" s="29"/>
      <c r="H295" s="132"/>
      <c r="I295" s="132"/>
      <c r="J295" s="132"/>
      <c r="K295" s="132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>
      <c r="A296" s="29"/>
      <c r="B296" s="132"/>
      <c r="C296" s="132"/>
      <c r="D296" s="132"/>
      <c r="E296" s="132"/>
      <c r="F296" s="132"/>
      <c r="G296" s="29"/>
      <c r="H296" s="132"/>
      <c r="I296" s="132"/>
      <c r="J296" s="132"/>
      <c r="K296" s="132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>
      <c r="A297" s="29"/>
      <c r="B297" s="132"/>
      <c r="C297" s="132"/>
      <c r="D297" s="132"/>
      <c r="E297" s="132"/>
      <c r="F297" s="132"/>
      <c r="G297" s="29"/>
      <c r="H297" s="132"/>
      <c r="I297" s="132"/>
      <c r="J297" s="132"/>
      <c r="K297" s="132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>
      <c r="A298" s="29"/>
      <c r="B298" s="132"/>
      <c r="C298" s="132"/>
      <c r="D298" s="132"/>
      <c r="E298" s="132"/>
      <c r="F298" s="132"/>
      <c r="G298" s="29"/>
      <c r="H298" s="132"/>
      <c r="I298" s="132"/>
      <c r="J298" s="132"/>
      <c r="K298" s="132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>
      <c r="A299" s="29"/>
      <c r="B299" s="132"/>
      <c r="C299" s="132"/>
      <c r="D299" s="132"/>
      <c r="E299" s="132"/>
      <c r="F299" s="132"/>
      <c r="G299" s="29"/>
      <c r="H299" s="132"/>
      <c r="I299" s="132"/>
      <c r="J299" s="132"/>
      <c r="K299" s="132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>
      <c r="A300" s="29"/>
      <c r="B300" s="132"/>
      <c r="C300" s="132"/>
      <c r="D300" s="132"/>
      <c r="E300" s="132"/>
      <c r="F300" s="132"/>
      <c r="G300" s="29"/>
      <c r="H300" s="132"/>
      <c r="I300" s="132"/>
      <c r="J300" s="132"/>
      <c r="K300" s="132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>
      <c r="A301" s="29"/>
      <c r="B301" s="132"/>
      <c r="C301" s="132"/>
      <c r="D301" s="132"/>
      <c r="E301" s="132"/>
      <c r="F301" s="132"/>
      <c r="G301" s="29"/>
      <c r="H301" s="132"/>
      <c r="I301" s="132"/>
      <c r="J301" s="132"/>
      <c r="K301" s="132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>
      <c r="A302" s="29"/>
      <c r="B302" s="132"/>
      <c r="C302" s="132"/>
      <c r="D302" s="132"/>
      <c r="E302" s="132"/>
      <c r="F302" s="132"/>
      <c r="G302" s="29"/>
      <c r="H302" s="132"/>
      <c r="I302" s="132"/>
      <c r="J302" s="132"/>
      <c r="K302" s="132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>
      <c r="A303" s="29"/>
      <c r="B303" s="132"/>
      <c r="C303" s="132"/>
      <c r="D303" s="132"/>
      <c r="E303" s="132"/>
      <c r="F303" s="132"/>
      <c r="G303" s="29"/>
      <c r="H303" s="132"/>
      <c r="I303" s="132"/>
      <c r="J303" s="132"/>
      <c r="K303" s="132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>
      <c r="A304" s="29"/>
      <c r="B304" s="132"/>
      <c r="C304" s="132"/>
      <c r="D304" s="132"/>
      <c r="E304" s="132"/>
      <c r="F304" s="132"/>
      <c r="G304" s="29"/>
      <c r="H304" s="132"/>
      <c r="I304" s="132"/>
      <c r="J304" s="132"/>
      <c r="K304" s="132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>
      <c r="A305" s="29"/>
      <c r="B305" s="132"/>
      <c r="C305" s="132"/>
      <c r="D305" s="132"/>
      <c r="E305" s="132"/>
      <c r="F305" s="132"/>
      <c r="G305" s="29"/>
      <c r="H305" s="132"/>
      <c r="I305" s="132"/>
      <c r="J305" s="132"/>
      <c r="K305" s="132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>
      <c r="A306" s="29"/>
      <c r="B306" s="132"/>
      <c r="C306" s="132"/>
      <c r="D306" s="132"/>
      <c r="E306" s="132"/>
      <c r="F306" s="132"/>
      <c r="G306" s="29"/>
      <c r="H306" s="132"/>
      <c r="I306" s="132"/>
      <c r="J306" s="132"/>
      <c r="K306" s="132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>
      <c r="A307" s="29"/>
      <c r="B307" s="132"/>
      <c r="C307" s="132"/>
      <c r="D307" s="132"/>
      <c r="E307" s="132"/>
      <c r="F307" s="132"/>
      <c r="G307" s="29"/>
      <c r="H307" s="132"/>
      <c r="I307" s="132"/>
      <c r="J307" s="132"/>
      <c r="K307" s="132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>
      <c r="A308" s="29"/>
      <c r="B308" s="132"/>
      <c r="C308" s="132"/>
      <c r="D308" s="132"/>
      <c r="E308" s="132"/>
      <c r="F308" s="132"/>
      <c r="G308" s="29"/>
      <c r="H308" s="132"/>
      <c r="I308" s="132"/>
      <c r="J308" s="132"/>
      <c r="K308" s="132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>
      <c r="A309" s="29"/>
      <c r="B309" s="132"/>
      <c r="C309" s="132"/>
      <c r="D309" s="132"/>
      <c r="E309" s="132"/>
      <c r="F309" s="132"/>
      <c r="G309" s="29"/>
      <c r="H309" s="132"/>
      <c r="I309" s="132"/>
      <c r="J309" s="132"/>
      <c r="K309" s="132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>
      <c r="A310" s="29"/>
      <c r="B310" s="132"/>
      <c r="C310" s="132"/>
      <c r="D310" s="132"/>
      <c r="E310" s="132"/>
      <c r="F310" s="132"/>
      <c r="G310" s="29"/>
      <c r="H310" s="132"/>
      <c r="I310" s="132"/>
      <c r="J310" s="132"/>
      <c r="K310" s="132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>
      <c r="A311" s="29"/>
      <c r="B311" s="132"/>
      <c r="C311" s="132"/>
      <c r="D311" s="132"/>
      <c r="E311" s="132"/>
      <c r="F311" s="132"/>
      <c r="G311" s="29"/>
      <c r="H311" s="132"/>
      <c r="I311" s="132"/>
      <c r="J311" s="132"/>
      <c r="K311" s="132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>
      <c r="A312" s="29"/>
      <c r="B312" s="132"/>
      <c r="C312" s="132"/>
      <c r="D312" s="132"/>
      <c r="E312" s="132"/>
      <c r="F312" s="132"/>
      <c r="G312" s="29"/>
      <c r="H312" s="132"/>
      <c r="I312" s="132"/>
      <c r="J312" s="132"/>
      <c r="K312" s="132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>
      <c r="A313" s="29"/>
      <c r="B313" s="132"/>
      <c r="C313" s="132"/>
      <c r="D313" s="132"/>
      <c r="E313" s="132"/>
      <c r="F313" s="132"/>
      <c r="G313" s="29"/>
      <c r="H313" s="132"/>
      <c r="I313" s="132"/>
      <c r="J313" s="132"/>
      <c r="K313" s="132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>
      <c r="A314" s="29"/>
      <c r="B314" s="132"/>
      <c r="C314" s="132"/>
      <c r="D314" s="132"/>
      <c r="E314" s="132"/>
      <c r="F314" s="132"/>
      <c r="G314" s="29"/>
      <c r="H314" s="132"/>
      <c r="I314" s="132"/>
      <c r="J314" s="132"/>
      <c r="K314" s="132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>
      <c r="A315" s="29"/>
      <c r="B315" s="132"/>
      <c r="C315" s="132"/>
      <c r="D315" s="132"/>
      <c r="E315" s="132"/>
      <c r="F315" s="132"/>
      <c r="G315" s="29"/>
      <c r="H315" s="132"/>
      <c r="I315" s="132"/>
      <c r="J315" s="132"/>
      <c r="K315" s="132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>
      <c r="A316" s="29"/>
      <c r="B316" s="132"/>
      <c r="C316" s="132"/>
      <c r="D316" s="132"/>
      <c r="E316" s="132"/>
      <c r="F316" s="132"/>
      <c r="G316" s="29"/>
      <c r="H316" s="132"/>
      <c r="I316" s="132"/>
      <c r="J316" s="132"/>
      <c r="K316" s="132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>
      <c r="A317" s="29"/>
      <c r="B317" s="132"/>
      <c r="C317" s="132"/>
      <c r="D317" s="132"/>
      <c r="E317" s="132"/>
      <c r="F317" s="132"/>
      <c r="G317" s="29"/>
      <c r="H317" s="132"/>
      <c r="I317" s="132"/>
      <c r="J317" s="132"/>
      <c r="K317" s="132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>
      <c r="A318" s="29"/>
      <c r="B318" s="132"/>
      <c r="C318" s="132"/>
      <c r="D318" s="132"/>
      <c r="E318" s="132"/>
      <c r="F318" s="132"/>
      <c r="G318" s="29"/>
      <c r="H318" s="132"/>
      <c r="I318" s="132"/>
      <c r="J318" s="132"/>
      <c r="K318" s="132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>
      <c r="A319" s="29"/>
      <c r="B319" s="132"/>
      <c r="C319" s="132"/>
      <c r="D319" s="132"/>
      <c r="E319" s="132"/>
      <c r="F319" s="132"/>
      <c r="G319" s="29"/>
      <c r="H319" s="132"/>
      <c r="I319" s="132"/>
      <c r="J319" s="132"/>
      <c r="K319" s="132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>
      <c r="A320" s="29"/>
      <c r="B320" s="132"/>
      <c r="C320" s="132"/>
      <c r="D320" s="132"/>
      <c r="E320" s="132"/>
      <c r="F320" s="132"/>
      <c r="G320" s="29"/>
      <c r="H320" s="132"/>
      <c r="I320" s="132"/>
      <c r="J320" s="132"/>
      <c r="K320" s="132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>
      <c r="A321" s="29"/>
      <c r="B321" s="132"/>
      <c r="C321" s="132"/>
      <c r="D321" s="132"/>
      <c r="E321" s="132"/>
      <c r="F321" s="132"/>
      <c r="G321" s="29"/>
      <c r="H321" s="132"/>
      <c r="I321" s="132"/>
      <c r="J321" s="132"/>
      <c r="K321" s="132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>
      <c r="A322" s="29"/>
      <c r="B322" s="132"/>
      <c r="C322" s="132"/>
      <c r="D322" s="132"/>
      <c r="E322" s="132"/>
      <c r="F322" s="132"/>
      <c r="G322" s="29"/>
      <c r="H322" s="132"/>
      <c r="I322" s="132"/>
      <c r="J322" s="132"/>
      <c r="K322" s="132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>
      <c r="A323" s="29"/>
      <c r="B323" s="132"/>
      <c r="C323" s="132"/>
      <c r="D323" s="132"/>
      <c r="E323" s="132"/>
      <c r="F323" s="132"/>
      <c r="G323" s="29"/>
      <c r="H323" s="132"/>
      <c r="I323" s="132"/>
      <c r="J323" s="132"/>
      <c r="K323" s="132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>
      <c r="A324" s="29"/>
      <c r="B324" s="132"/>
      <c r="C324" s="132"/>
      <c r="D324" s="132"/>
      <c r="E324" s="132"/>
      <c r="F324" s="132"/>
      <c r="G324" s="29"/>
      <c r="H324" s="132"/>
      <c r="I324" s="132"/>
      <c r="J324" s="132"/>
      <c r="K324" s="132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>
      <c r="A325" s="29"/>
      <c r="B325" s="132"/>
      <c r="C325" s="132"/>
      <c r="D325" s="132"/>
      <c r="E325" s="132"/>
      <c r="F325" s="132"/>
      <c r="G325" s="29"/>
      <c r="H325" s="132"/>
      <c r="I325" s="132"/>
      <c r="J325" s="132"/>
      <c r="K325" s="132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>
      <c r="A326" s="29"/>
      <c r="B326" s="132"/>
      <c r="C326" s="132"/>
      <c r="D326" s="132"/>
      <c r="E326" s="132"/>
      <c r="F326" s="132"/>
      <c r="G326" s="29"/>
      <c r="H326" s="132"/>
      <c r="I326" s="132"/>
      <c r="J326" s="132"/>
      <c r="K326" s="132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>
      <c r="A327" s="29"/>
      <c r="B327" s="132"/>
      <c r="C327" s="132"/>
      <c r="D327" s="132"/>
      <c r="E327" s="132"/>
      <c r="F327" s="132"/>
      <c r="G327" s="29"/>
      <c r="H327" s="132"/>
      <c r="I327" s="132"/>
      <c r="J327" s="132"/>
      <c r="K327" s="132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>
      <c r="A328" s="29"/>
      <c r="B328" s="132"/>
      <c r="C328" s="132"/>
      <c r="D328" s="132"/>
      <c r="E328" s="132"/>
      <c r="F328" s="132"/>
      <c r="G328" s="29"/>
      <c r="H328" s="132"/>
      <c r="I328" s="132"/>
      <c r="J328" s="132"/>
      <c r="K328" s="132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>
      <c r="A329" s="29"/>
      <c r="B329" s="132"/>
      <c r="C329" s="132"/>
      <c r="D329" s="132"/>
      <c r="E329" s="132"/>
      <c r="F329" s="132"/>
      <c r="G329" s="29"/>
      <c r="H329" s="132"/>
      <c r="I329" s="132"/>
      <c r="J329" s="132"/>
      <c r="K329" s="132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>
      <c r="A330" s="29"/>
      <c r="B330" s="132"/>
      <c r="C330" s="132"/>
      <c r="D330" s="132"/>
      <c r="E330" s="132"/>
      <c r="F330" s="132"/>
      <c r="G330" s="29"/>
      <c r="H330" s="132"/>
      <c r="I330" s="132"/>
      <c r="J330" s="132"/>
      <c r="K330" s="132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>
      <c r="A331" s="29"/>
      <c r="B331" s="132"/>
      <c r="C331" s="132"/>
      <c r="D331" s="132"/>
      <c r="E331" s="132"/>
      <c r="F331" s="132"/>
      <c r="G331" s="29"/>
      <c r="H331" s="132"/>
      <c r="I331" s="132"/>
      <c r="J331" s="132"/>
      <c r="K331" s="132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>
      <c r="A332" s="29"/>
      <c r="B332" s="132"/>
      <c r="C332" s="132"/>
      <c r="D332" s="132"/>
      <c r="E332" s="132"/>
      <c r="F332" s="132"/>
      <c r="G332" s="29"/>
      <c r="H332" s="132"/>
      <c r="I332" s="132"/>
      <c r="J332" s="132"/>
      <c r="K332" s="132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>
      <c r="A333" s="29"/>
      <c r="B333" s="132"/>
      <c r="C333" s="132"/>
      <c r="D333" s="132"/>
      <c r="E333" s="132"/>
      <c r="F333" s="132"/>
      <c r="G333" s="29"/>
      <c r="H333" s="132"/>
      <c r="I333" s="132"/>
      <c r="J333" s="132"/>
      <c r="K333" s="132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>
      <c r="A334" s="29"/>
      <c r="B334" s="132"/>
      <c r="C334" s="132"/>
      <c r="D334" s="132"/>
      <c r="E334" s="132"/>
      <c r="F334" s="132"/>
      <c r="G334" s="29"/>
      <c r="H334" s="132"/>
      <c r="I334" s="132"/>
      <c r="J334" s="132"/>
      <c r="K334" s="132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>
      <c r="A335" s="29"/>
      <c r="B335" s="132"/>
      <c r="C335" s="132"/>
      <c r="D335" s="132"/>
      <c r="E335" s="132"/>
      <c r="F335" s="132"/>
      <c r="G335" s="29"/>
      <c r="H335" s="132"/>
      <c r="I335" s="132"/>
      <c r="J335" s="132"/>
      <c r="K335" s="132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>
      <c r="A336" s="29"/>
      <c r="B336" s="132"/>
      <c r="C336" s="132"/>
      <c r="D336" s="132"/>
      <c r="E336" s="132"/>
      <c r="F336" s="132"/>
      <c r="G336" s="29"/>
      <c r="H336" s="132"/>
      <c r="I336" s="132"/>
      <c r="J336" s="132"/>
      <c r="K336" s="132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>
      <c r="A337" s="29"/>
      <c r="B337" s="132"/>
      <c r="C337" s="132"/>
      <c r="D337" s="132"/>
      <c r="E337" s="132"/>
      <c r="F337" s="132"/>
      <c r="G337" s="29"/>
      <c r="H337" s="132"/>
      <c r="I337" s="132"/>
      <c r="J337" s="132"/>
      <c r="K337" s="132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>
      <c r="A338" s="29"/>
      <c r="B338" s="132"/>
      <c r="C338" s="132"/>
      <c r="D338" s="132"/>
      <c r="E338" s="132"/>
      <c r="F338" s="132"/>
      <c r="G338" s="29"/>
      <c r="H338" s="132"/>
      <c r="I338" s="132"/>
      <c r="J338" s="132"/>
      <c r="K338" s="132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>
      <c r="A339" s="29"/>
      <c r="B339" s="132"/>
      <c r="C339" s="132"/>
      <c r="D339" s="132"/>
      <c r="E339" s="132"/>
      <c r="F339" s="132"/>
      <c r="G339" s="29"/>
      <c r="H339" s="132"/>
      <c r="I339" s="132"/>
      <c r="J339" s="132"/>
      <c r="K339" s="132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>
      <c r="B340" s="132"/>
      <c r="C340" s="132"/>
      <c r="D340" s="132"/>
      <c r="E340" s="132"/>
      <c r="F340" s="132"/>
      <c r="G340" s="29"/>
      <c r="H340" s="132"/>
      <c r="I340" s="132"/>
      <c r="J340" s="132"/>
      <c r="K340" s="132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/>
    <row r="342" spans="1:26" ht="15.75" customHeight="1"/>
    <row r="343" spans="1:26" ht="15.75" customHeight="1"/>
    <row r="344" spans="1:26" ht="15.75" customHeight="1"/>
    <row r="345" spans="1:26" ht="15.75" customHeight="1"/>
    <row r="346" spans="1:26" ht="15.75" customHeight="1"/>
    <row r="347" spans="1:26" ht="15.75" customHeight="1"/>
    <row r="348" spans="1:26" ht="15.75" customHeight="1"/>
    <row r="349" spans="1:26" ht="15.75" customHeight="1"/>
    <row r="350" spans="1:26" ht="15.75" customHeight="1"/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</sheetData>
  <mergeCells count="1">
    <mergeCell ref="B4:F4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02"/>
  <sheetViews>
    <sheetView workbookViewId="0">
      <selection activeCell="A9" sqref="A9"/>
    </sheetView>
  </sheetViews>
  <sheetFormatPr defaultColWidth="8.84375" defaultRowHeight="12.45"/>
  <cols>
    <col min="1" max="1" width="64.3828125" customWidth="1"/>
    <col min="2" max="2" width="49.61328125" customWidth="1"/>
    <col min="3" max="3" width="16.3828125" customWidth="1"/>
    <col min="4" max="4" width="28.53515625" customWidth="1"/>
    <col min="5" max="5" width="22.15234375" customWidth="1"/>
    <col min="6" max="6" width="27.3828125" customWidth="1"/>
    <col min="7" max="1025" width="14.3828125" customWidth="1"/>
  </cols>
  <sheetData>
    <row r="1" spans="1:6" ht="15.75" customHeight="1">
      <c r="A1" s="21" t="str">
        <f>Grants!A1</f>
        <v>Benue State Budget 2026</v>
      </c>
      <c r="B1" s="85"/>
      <c r="C1" s="85"/>
    </row>
    <row r="2" spans="1:6" ht="15.75" customHeight="1">
      <c r="A2" s="21" t="str">
        <f>Grants!A2</f>
        <v>Budget Title:    "Budget of Rural Development, Livelihood Support and Sustained Growth,"</v>
      </c>
      <c r="B2" s="85"/>
      <c r="C2" s="85"/>
    </row>
    <row r="4" spans="1:6" ht="15.75" customHeight="1">
      <c r="A4" s="86"/>
      <c r="B4" s="87"/>
      <c r="C4" s="87"/>
      <c r="D4" s="87"/>
      <c r="E4" s="87"/>
    </row>
    <row r="5" spans="1:6" ht="15.75" customHeight="1">
      <c r="A5" s="88" t="s">
        <v>259</v>
      </c>
      <c r="B5" s="89"/>
      <c r="C5" s="89"/>
      <c r="D5" s="89"/>
      <c r="E5" s="89"/>
    </row>
    <row r="6" spans="1:6" ht="15.75" customHeight="1">
      <c r="A6" s="90" t="s">
        <v>73</v>
      </c>
      <c r="B6" s="90" t="s">
        <v>74</v>
      </c>
      <c r="C6" s="90" t="s">
        <v>75</v>
      </c>
      <c r="D6" s="90" t="s">
        <v>76</v>
      </c>
      <c r="E6" s="90" t="s">
        <v>77</v>
      </c>
      <c r="F6" s="91"/>
    </row>
    <row r="7" spans="1:6" ht="15.75" customHeight="1">
      <c r="A7" s="92" t="s">
        <v>238</v>
      </c>
      <c r="B7" s="92" t="s">
        <v>164</v>
      </c>
      <c r="C7" s="93" t="s">
        <v>248</v>
      </c>
      <c r="D7" s="93" t="s">
        <v>248</v>
      </c>
      <c r="E7" s="93">
        <v>6742646552.9294434</v>
      </c>
      <c r="F7" s="94"/>
    </row>
    <row r="8" spans="1:6" ht="15.75" customHeight="1">
      <c r="A8" s="92" t="s">
        <v>239</v>
      </c>
      <c r="B8" s="92" t="s">
        <v>168</v>
      </c>
      <c r="C8" s="93" t="s">
        <v>248</v>
      </c>
      <c r="D8" s="93" t="s">
        <v>248</v>
      </c>
      <c r="E8" s="93">
        <v>5701483899.6358995</v>
      </c>
      <c r="F8" s="94"/>
    </row>
    <row r="9" spans="1:6" ht="15.75" customHeight="1">
      <c r="A9" s="92" t="s">
        <v>240</v>
      </c>
      <c r="B9" s="92" t="s">
        <v>168</v>
      </c>
      <c r="C9" s="93" t="s">
        <v>248</v>
      </c>
      <c r="D9" s="93" t="s">
        <v>248</v>
      </c>
      <c r="E9" s="93">
        <v>4201483899.6359</v>
      </c>
      <c r="F9" s="94"/>
    </row>
    <row r="10" spans="1:6" ht="15.75" customHeight="1">
      <c r="A10" s="92" t="s">
        <v>241</v>
      </c>
      <c r="B10" s="92" t="s">
        <v>169</v>
      </c>
      <c r="C10" s="93" t="s">
        <v>249</v>
      </c>
      <c r="D10" s="93" t="s">
        <v>250</v>
      </c>
      <c r="E10" s="93">
        <v>3839957597.23</v>
      </c>
      <c r="F10" s="94"/>
    </row>
    <row r="11" spans="1:6" ht="15.75" customHeight="1">
      <c r="A11" s="92" t="s">
        <v>242</v>
      </c>
      <c r="B11" s="92" t="s">
        <v>177</v>
      </c>
      <c r="C11" s="93" t="s">
        <v>249</v>
      </c>
      <c r="D11" s="93" t="s">
        <v>250</v>
      </c>
      <c r="E11" s="93">
        <v>5000000000</v>
      </c>
      <c r="F11" s="94"/>
    </row>
    <row r="12" spans="1:6" ht="15.75" customHeight="1">
      <c r="A12" s="92" t="s">
        <v>243</v>
      </c>
      <c r="B12" s="92" t="s">
        <v>177</v>
      </c>
      <c r="C12" s="93" t="s">
        <v>248</v>
      </c>
      <c r="D12" s="93" t="s">
        <v>248</v>
      </c>
      <c r="E12" s="93">
        <v>4422115651.2200003</v>
      </c>
      <c r="F12" s="94"/>
    </row>
    <row r="13" spans="1:6" ht="127.75">
      <c r="A13" s="92" t="s">
        <v>244</v>
      </c>
      <c r="B13" s="92" t="s">
        <v>189</v>
      </c>
      <c r="C13" s="93" t="s">
        <v>248</v>
      </c>
      <c r="D13" s="93" t="s">
        <v>248</v>
      </c>
      <c r="E13" s="93">
        <v>10000000000</v>
      </c>
      <c r="F13" s="94"/>
    </row>
    <row r="14" spans="1:6" ht="42.9">
      <c r="A14" s="92" t="s">
        <v>245</v>
      </c>
      <c r="B14" s="92" t="s">
        <v>221</v>
      </c>
      <c r="C14" s="93" t="s">
        <v>249</v>
      </c>
      <c r="D14" s="93" t="s">
        <v>250</v>
      </c>
      <c r="E14" s="93">
        <v>12463104261.970005</v>
      </c>
      <c r="F14" s="94"/>
    </row>
    <row r="15" spans="1:6" ht="15.75" customHeight="1">
      <c r="A15" s="92" t="s">
        <v>246</v>
      </c>
      <c r="B15" s="92" t="s">
        <v>167</v>
      </c>
      <c r="C15" s="93" t="s">
        <v>248</v>
      </c>
      <c r="D15" s="93" t="s">
        <v>248</v>
      </c>
      <c r="E15" s="93">
        <v>5254681600</v>
      </c>
      <c r="F15" s="94"/>
    </row>
    <row r="16" spans="1:6" ht="15.75" customHeight="1">
      <c r="A16" s="92" t="s">
        <v>247</v>
      </c>
      <c r="B16" s="92" t="s">
        <v>195</v>
      </c>
      <c r="C16" s="77" t="s">
        <v>248</v>
      </c>
      <c r="D16" s="93" t="s">
        <v>248</v>
      </c>
      <c r="E16" s="93">
        <v>7400000000</v>
      </c>
      <c r="F16" s="94"/>
    </row>
    <row r="17" spans="1:16" ht="15.75" customHeight="1">
      <c r="A17" s="92"/>
      <c r="B17" s="92"/>
      <c r="C17" s="77"/>
      <c r="D17" s="93"/>
      <c r="E17" s="93"/>
      <c r="F17" s="94"/>
    </row>
    <row r="18" spans="1:16" ht="15.75" customHeight="1">
      <c r="A18" s="92"/>
      <c r="B18" s="92"/>
      <c r="C18" s="77"/>
      <c r="D18" s="93"/>
      <c r="E18" s="93"/>
      <c r="F18" s="94"/>
    </row>
    <row r="19" spans="1:16" ht="15.75" customHeight="1">
      <c r="A19" s="92"/>
      <c r="B19" s="92"/>
      <c r="C19" s="77"/>
      <c r="D19" s="93"/>
      <c r="E19" s="93"/>
      <c r="F19" s="94"/>
    </row>
    <row r="20" spans="1:16" ht="15.75" customHeight="1">
      <c r="A20" s="92"/>
      <c r="B20" s="92"/>
      <c r="C20" s="77"/>
      <c r="D20" s="93"/>
      <c r="E20" s="93"/>
      <c r="F20" s="94"/>
    </row>
    <row r="21" spans="1:16" ht="15.75" customHeight="1">
      <c r="A21" s="92"/>
      <c r="B21" s="92"/>
      <c r="C21" s="77"/>
      <c r="D21" s="93"/>
      <c r="E21" s="93"/>
      <c r="F21" s="94"/>
    </row>
    <row r="22" spans="1:16" ht="15.75" customHeight="1">
      <c r="A22" s="92"/>
      <c r="B22" s="92"/>
      <c r="C22" s="77"/>
      <c r="D22" s="93"/>
      <c r="E22" s="93"/>
      <c r="F22" s="94"/>
    </row>
    <row r="23" spans="1:16" ht="15.75" customHeight="1">
      <c r="A23" s="92"/>
      <c r="B23" s="92"/>
      <c r="C23" s="77"/>
      <c r="D23" s="93"/>
      <c r="E23" s="93"/>
      <c r="F23" s="94"/>
    </row>
    <row r="24" spans="1:16" ht="15.75" customHeight="1">
      <c r="A24" s="92"/>
      <c r="B24" s="92"/>
      <c r="C24" s="77"/>
      <c r="D24" s="93"/>
      <c r="E24" s="93"/>
      <c r="F24" s="94"/>
    </row>
    <row r="25" spans="1:16" ht="15.75" customHeight="1">
      <c r="A25" s="92"/>
      <c r="B25" s="92"/>
      <c r="C25" s="77"/>
      <c r="D25" s="93"/>
      <c r="E25" s="93"/>
      <c r="F25" s="94"/>
    </row>
    <row r="26" spans="1:16" ht="15.75" customHeight="1">
      <c r="A26" s="92"/>
      <c r="B26" s="92"/>
      <c r="C26" s="77"/>
      <c r="D26" s="93"/>
      <c r="E26" s="93"/>
      <c r="F26" s="94"/>
    </row>
    <row r="27" spans="1:16" ht="15.75" customHeight="1">
      <c r="A27" s="92"/>
      <c r="B27" s="92"/>
      <c r="C27" s="77"/>
      <c r="D27" s="93"/>
      <c r="E27" s="93"/>
      <c r="F27" s="94"/>
    </row>
    <row r="28" spans="1:16" ht="15.75" customHeight="1">
      <c r="A28" s="92"/>
      <c r="B28" s="92"/>
      <c r="C28" s="77"/>
      <c r="D28" s="93"/>
      <c r="E28" s="93"/>
      <c r="F28" s="94"/>
    </row>
    <row r="29" spans="1:16" ht="15.75" customHeight="1">
      <c r="A29" s="92"/>
      <c r="B29" s="92"/>
      <c r="C29" s="77"/>
      <c r="D29" s="93"/>
      <c r="E29" s="93"/>
      <c r="F29" s="94"/>
    </row>
    <row r="30" spans="1:16" ht="15.75" customHeight="1">
      <c r="A30" s="92"/>
      <c r="B30" s="92"/>
      <c r="C30" s="77"/>
      <c r="D30" s="93"/>
      <c r="E30" s="93"/>
      <c r="F30" s="94"/>
    </row>
    <row r="31" spans="1:16" ht="15.75" customHeight="1">
      <c r="A31" s="92"/>
      <c r="B31" s="92"/>
      <c r="C31" s="77"/>
      <c r="D31" s="93"/>
      <c r="E31" s="93"/>
      <c r="F31" s="95"/>
      <c r="G31" s="96"/>
      <c r="H31" s="97"/>
      <c r="I31" s="97"/>
      <c r="J31" s="97"/>
      <c r="K31" s="98"/>
      <c r="L31" s="97"/>
      <c r="M31" s="97"/>
      <c r="N31" s="98"/>
      <c r="O31" s="98"/>
      <c r="P31" s="99"/>
    </row>
    <row r="32" spans="1:16" ht="15.75" customHeight="1">
      <c r="A32" s="92"/>
      <c r="B32" s="92"/>
      <c r="C32" s="77"/>
      <c r="D32" s="93"/>
      <c r="E32" s="93"/>
      <c r="F32" s="94"/>
    </row>
    <row r="33" spans="1:6" ht="15.75" customHeight="1">
      <c r="A33" s="92"/>
      <c r="B33" s="92"/>
      <c r="C33" s="77"/>
      <c r="D33" s="93"/>
      <c r="E33" s="93"/>
      <c r="F33" s="94"/>
    </row>
    <row r="34" spans="1:6" ht="15.75" customHeight="1">
      <c r="A34" s="92"/>
      <c r="B34" s="92"/>
      <c r="C34" s="77"/>
      <c r="D34" s="93"/>
      <c r="E34" s="93"/>
      <c r="F34" s="94"/>
    </row>
    <row r="35" spans="1:6" ht="15.75" customHeight="1">
      <c r="A35" s="92"/>
      <c r="B35" s="92"/>
      <c r="C35" s="77"/>
      <c r="D35" s="93"/>
      <c r="E35" s="93"/>
      <c r="F35" s="94"/>
    </row>
    <row r="36" spans="1:6" ht="15.75" customHeight="1">
      <c r="A36" s="92"/>
      <c r="B36" s="92"/>
      <c r="C36" s="77"/>
      <c r="D36" s="93"/>
      <c r="E36" s="93"/>
      <c r="F36" s="94"/>
    </row>
    <row r="37" spans="1:6" ht="15.75" customHeight="1">
      <c r="A37" s="92"/>
      <c r="B37" s="92"/>
      <c r="C37" s="77"/>
      <c r="D37" s="93"/>
      <c r="E37" s="93"/>
      <c r="F37" s="94"/>
    </row>
    <row r="38" spans="1:6" ht="15.75" customHeight="1">
      <c r="A38" s="100"/>
      <c r="B38" s="100"/>
      <c r="C38" s="101"/>
      <c r="D38" s="102"/>
      <c r="E38" s="102"/>
      <c r="F38" s="94"/>
    </row>
    <row r="39" spans="1:6" ht="9.75" customHeight="1"/>
    <row r="40" spans="1:6" ht="15.75" customHeight="1">
      <c r="A40" s="103" t="s">
        <v>232</v>
      </c>
      <c r="B40" s="104"/>
      <c r="C40" s="104"/>
      <c r="D40" s="104"/>
      <c r="E40" s="79">
        <f>SUM(E7:E38)</f>
        <v>65025473462.621246</v>
      </c>
      <c r="F40" s="94"/>
    </row>
    <row r="41" spans="1:6" ht="15.75" customHeight="1">
      <c r="A41" s="103" t="s">
        <v>233</v>
      </c>
      <c r="B41" s="104"/>
      <c r="C41" s="104"/>
      <c r="D41" s="104"/>
      <c r="E41" s="105">
        <f>'Expenditure  Page '!B16</f>
        <v>381912363003.95068</v>
      </c>
      <c r="F41" s="91"/>
    </row>
    <row r="42" spans="1:6" ht="15.75" customHeight="1">
      <c r="A42" s="103" t="s">
        <v>234</v>
      </c>
      <c r="B42" s="104"/>
      <c r="C42" s="104"/>
      <c r="D42" s="104"/>
      <c r="E42" s="106">
        <f>E40/E41</f>
        <v>0.17026281357105111</v>
      </c>
      <c r="F42" s="91"/>
    </row>
    <row r="43" spans="1:6" ht="15.75" customHeight="1">
      <c r="A43" s="103" t="s">
        <v>236</v>
      </c>
      <c r="B43" s="104"/>
      <c r="C43" s="104"/>
      <c r="D43" s="104"/>
      <c r="E43" s="105">
        <f>'Expenditure  Page '!B18</f>
        <v>695011237687.27075</v>
      </c>
      <c r="F43" s="94"/>
    </row>
    <row r="44" spans="1:6" ht="15.75" customHeight="1">
      <c r="A44" s="103" t="s">
        <v>235</v>
      </c>
      <c r="B44" s="104"/>
      <c r="C44" s="104"/>
      <c r="D44" s="104"/>
      <c r="E44" s="106">
        <f>E40/E43</f>
        <v>9.3560319512244056E-2</v>
      </c>
      <c r="F44" s="91"/>
    </row>
    <row r="45" spans="1:6" ht="15.75" customHeight="1">
      <c r="A45" s="94"/>
      <c r="B45" s="107"/>
      <c r="C45" s="107"/>
      <c r="D45" s="94"/>
      <c r="E45" s="94"/>
      <c r="F45" s="108"/>
    </row>
    <row r="46" spans="1:6" ht="15.75" customHeight="1">
      <c r="A46" s="109" t="s">
        <v>237</v>
      </c>
      <c r="B46" s="109" t="s">
        <v>52</v>
      </c>
      <c r="C46" s="110"/>
      <c r="D46" s="110"/>
      <c r="E46" s="110"/>
      <c r="F46" s="94"/>
    </row>
    <row r="47" spans="1:6" ht="15.75" customHeight="1">
      <c r="A47" s="111" t="str">
        <f>A7</f>
        <v>FERTILIZER PROCUREMENT &amp; DISTRIBUTION BY BENUE STATE GOVERNMENT</v>
      </c>
      <c r="B47" s="56">
        <f>E7</f>
        <v>6742646552.9294434</v>
      </c>
      <c r="C47" s="94"/>
      <c r="D47" s="94"/>
      <c r="E47" s="94"/>
      <c r="F47" s="94"/>
    </row>
    <row r="48" spans="1:6" ht="15.75" customHeight="1">
      <c r="A48" s="111" t="str">
        <f>A8</f>
        <v xml:space="preserve">PURCHASE OF 100NO. HILUX VAN @ 80M EACH,100NO PRADO JEEP @N100M EACH  </v>
      </c>
      <c r="B48" s="56">
        <f>E8</f>
        <v>5701483899.6358995</v>
      </c>
      <c r="C48" s="94"/>
      <c r="D48" s="94"/>
      <c r="E48" s="94"/>
      <c r="F48" s="94"/>
    </row>
    <row r="49" spans="1:7" ht="15.75" customHeight="1">
      <c r="A49" s="111" t="str">
        <f>A9</f>
        <v xml:space="preserve">PURCHASE OF 200NO. HUMMER II BUSES @ N70M EACH </v>
      </c>
      <c r="B49" s="56">
        <f>E9</f>
        <v>4201483899.6359</v>
      </c>
      <c r="C49" s="94"/>
      <c r="D49" s="94"/>
      <c r="E49" s="94"/>
      <c r="F49" s="94"/>
    </row>
    <row r="50" spans="1:7" ht="15.75" customHeight="1">
      <c r="A50" s="111" t="str">
        <f>A11</f>
        <v>SURFACING AND CONSTRUCTION OF NEW TOWNSHIP ROADS &amp; INTERCHANGE IN MAKURDI, GBOKO, OTUKPO, KATSINA ALA, VANDEIKYA, OJU, AND OTHERS.</v>
      </c>
      <c r="B50" s="56">
        <f>E10</f>
        <v>3839957597.23</v>
      </c>
      <c r="C50" s="94"/>
      <c r="D50" s="94"/>
      <c r="E50" s="94"/>
      <c r="F50" s="94"/>
    </row>
    <row r="51" spans="1:7" ht="15.75" customHeight="1">
      <c r="A51" s="111" t="str">
        <f>A12</f>
        <v>CONSTRUCTION OF 16NO. ROAD PROJECTS IN MAKURDI TOWNSHIP (15.528KM)</v>
      </c>
      <c r="B51" s="56">
        <f t="shared" ref="B51" si="0">E11</f>
        <v>5000000000</v>
      </c>
      <c r="C51" s="94"/>
      <c r="D51" s="94"/>
      <c r="E51" s="94"/>
      <c r="F51" s="94"/>
    </row>
    <row r="52" spans="1:7" ht="15.75" customHeight="1">
      <c r="A52" s="112" t="s">
        <v>78</v>
      </c>
      <c r="B52" s="79">
        <f>B54-B53</f>
        <v>356426791054.51941</v>
      </c>
      <c r="C52" s="94"/>
      <c r="D52" s="94"/>
      <c r="E52" s="94"/>
      <c r="F52" s="94"/>
    </row>
    <row r="53" spans="1:7" ht="15.75" customHeight="1">
      <c r="A53" s="103" t="s">
        <v>79</v>
      </c>
      <c r="B53" s="79">
        <f>SUM(B47:B51)</f>
        <v>25485571949.431244</v>
      </c>
      <c r="C53" s="94"/>
      <c r="D53" s="94"/>
      <c r="E53" s="94"/>
      <c r="F53" s="94"/>
    </row>
    <row r="54" spans="1:7" ht="15.75" customHeight="1">
      <c r="A54" s="112" t="s">
        <v>80</v>
      </c>
      <c r="B54" s="105">
        <f>'Expenditure  Page '!B16</f>
        <v>381912363003.95068</v>
      </c>
      <c r="C54" s="94"/>
      <c r="D54" s="94"/>
      <c r="E54" s="94"/>
      <c r="F54" s="94"/>
    </row>
    <row r="55" spans="1:7" ht="15.75" customHeight="1">
      <c r="A55" s="112" t="s">
        <v>81</v>
      </c>
      <c r="B55" s="105">
        <f>'Expenditure  Page '!B14</f>
        <v>313098874683.32007</v>
      </c>
      <c r="C55" s="94"/>
      <c r="D55" s="94"/>
      <c r="E55" s="94"/>
      <c r="F55" s="113"/>
    </row>
    <row r="56" spans="1:7" ht="15.75" customHeight="1">
      <c r="A56" s="112" t="s">
        <v>69</v>
      </c>
      <c r="B56" s="105">
        <f>'Expenditure  Page '!B18</f>
        <v>695011237687.27075</v>
      </c>
      <c r="C56" s="94"/>
      <c r="D56" s="94"/>
      <c r="E56" s="94"/>
      <c r="F56" s="113"/>
    </row>
    <row r="57" spans="1:7" ht="15.75" customHeight="1">
      <c r="A57" s="94"/>
      <c r="B57" s="94"/>
      <c r="C57" s="94"/>
      <c r="D57" s="113"/>
      <c r="E57" s="113"/>
      <c r="F57" s="94"/>
    </row>
    <row r="58" spans="1:7" ht="15.75" customHeight="1">
      <c r="A58" s="114" t="s">
        <v>7</v>
      </c>
      <c r="B58" s="115"/>
      <c r="C58" s="115"/>
      <c r="D58" s="116"/>
      <c r="E58" s="116"/>
      <c r="F58" s="94"/>
      <c r="G58" s="94"/>
    </row>
    <row r="59" spans="1:7" ht="15.75" customHeight="1">
      <c r="A59" s="24" t="s">
        <v>8</v>
      </c>
      <c r="B59" s="94"/>
      <c r="C59" s="94"/>
      <c r="D59" s="113"/>
      <c r="E59" s="113"/>
      <c r="F59" s="94"/>
    </row>
    <row r="60" spans="1:7" ht="15.75" customHeight="1">
      <c r="A60" s="25" t="s">
        <v>9</v>
      </c>
      <c r="B60" s="94"/>
      <c r="C60" s="94"/>
      <c r="D60" s="113"/>
      <c r="E60" s="113"/>
      <c r="F60" s="94"/>
    </row>
    <row r="61" spans="1:7" ht="15.75" customHeight="1">
      <c r="A61" s="26" t="s">
        <v>10</v>
      </c>
      <c r="B61" s="115"/>
      <c r="C61" s="115"/>
      <c r="D61" s="116"/>
      <c r="E61" s="116"/>
      <c r="F61" s="94"/>
    </row>
    <row r="62" spans="1:7" ht="15.75" customHeight="1">
      <c r="A62" s="27" t="s">
        <v>11</v>
      </c>
      <c r="B62" s="94"/>
      <c r="C62" s="94"/>
      <c r="D62" s="113"/>
      <c r="E62" s="113"/>
      <c r="F62" s="94"/>
    </row>
    <row r="63" spans="1:7" ht="15.75" customHeight="1">
      <c r="A63" s="28" t="s">
        <v>12</v>
      </c>
      <c r="B63" s="94"/>
      <c r="C63" s="94"/>
      <c r="D63" s="113"/>
      <c r="E63" s="113"/>
      <c r="F63" s="94"/>
    </row>
    <row r="64" spans="1:7" ht="15.75" customHeight="1">
      <c r="A64" s="94"/>
      <c r="B64" s="115"/>
      <c r="C64" s="115"/>
      <c r="D64" s="116"/>
      <c r="E64" s="116"/>
      <c r="F64" s="94"/>
    </row>
    <row r="65" spans="1:6" ht="15.75" customHeight="1">
      <c r="A65" s="94"/>
      <c r="B65" s="94"/>
      <c r="C65" s="94"/>
      <c r="D65" s="113"/>
      <c r="E65" s="113"/>
      <c r="F65" s="94"/>
    </row>
    <row r="66" spans="1:6" ht="15.75" customHeight="1">
      <c r="A66" s="94"/>
      <c r="B66" s="94"/>
      <c r="C66" s="94"/>
      <c r="D66" s="113"/>
      <c r="E66" s="113"/>
      <c r="F66" s="94"/>
    </row>
    <row r="67" spans="1:6" ht="15.75" customHeight="1">
      <c r="A67" s="94"/>
      <c r="B67" s="115"/>
      <c r="C67" s="115"/>
      <c r="D67" s="116"/>
      <c r="E67" s="116"/>
      <c r="F67" s="94"/>
    </row>
    <row r="68" spans="1:6" ht="15.75" customHeight="1">
      <c r="A68" s="94"/>
      <c r="B68" s="115"/>
      <c r="C68" s="115"/>
      <c r="D68" s="116"/>
      <c r="E68" s="116"/>
      <c r="F68" s="94"/>
    </row>
    <row r="69" spans="1:6" ht="15.75" customHeight="1">
      <c r="B69" s="94"/>
      <c r="C69" s="94"/>
      <c r="D69" s="117"/>
      <c r="E69" s="117"/>
    </row>
    <row r="70" spans="1:6" ht="15.75" customHeight="1">
      <c r="B70" s="98"/>
      <c r="C70" s="98"/>
      <c r="D70" s="118"/>
      <c r="E70" s="118"/>
    </row>
    <row r="71" spans="1:6" ht="15.75" customHeight="1">
      <c r="B71" s="94"/>
      <c r="C71" s="94"/>
      <c r="D71" s="117"/>
      <c r="E71" s="117"/>
    </row>
    <row r="72" spans="1:6" ht="15.75" customHeight="1">
      <c r="B72" s="98"/>
      <c r="C72" s="98"/>
      <c r="D72" s="118"/>
      <c r="E72" s="118"/>
    </row>
    <row r="73" spans="1:6" ht="15.75" customHeight="1">
      <c r="B73" s="98"/>
      <c r="C73" s="98"/>
      <c r="D73" s="118"/>
      <c r="E73" s="118"/>
    </row>
    <row r="74" spans="1:6" ht="15.75" customHeight="1">
      <c r="B74" s="98"/>
      <c r="C74" s="98"/>
      <c r="D74" s="118"/>
      <c r="E74" s="118"/>
    </row>
    <row r="75" spans="1:6" ht="15.75" customHeight="1">
      <c r="B75" s="98"/>
      <c r="C75" s="98"/>
      <c r="D75" s="118"/>
      <c r="E75" s="118"/>
    </row>
    <row r="76" spans="1:6" ht="15.75" customHeight="1">
      <c r="B76" s="98"/>
      <c r="C76" s="98"/>
      <c r="D76" s="118"/>
      <c r="E76" s="118"/>
    </row>
    <row r="77" spans="1:6" ht="15.75" customHeight="1">
      <c r="B77" s="94"/>
      <c r="C77" s="94"/>
      <c r="D77" s="117"/>
      <c r="E77" s="117"/>
    </row>
    <row r="78" spans="1:6" ht="15.75" customHeight="1">
      <c r="B78" s="94"/>
      <c r="C78" s="94"/>
      <c r="D78" s="117"/>
      <c r="E78" s="117"/>
    </row>
    <row r="79" spans="1:6" ht="15.75" customHeight="1">
      <c r="B79" s="94"/>
      <c r="C79" s="94"/>
      <c r="D79" s="117"/>
      <c r="E79" s="117"/>
    </row>
    <row r="80" spans="1:6" ht="15.75" customHeight="1">
      <c r="B80" s="98"/>
      <c r="C80" s="98"/>
      <c r="D80" s="118"/>
      <c r="E80" s="118"/>
    </row>
    <row r="81" spans="2:5" ht="15.75" customHeight="1">
      <c r="B81" s="94"/>
      <c r="C81" s="94"/>
      <c r="D81" s="117"/>
      <c r="E81" s="117"/>
    </row>
    <row r="82" spans="2:5" ht="15.75" customHeight="1">
      <c r="B82" s="94"/>
      <c r="C82" s="94"/>
      <c r="D82" s="117"/>
      <c r="E82" s="117"/>
    </row>
    <row r="83" spans="2:5" ht="15.75" customHeight="1">
      <c r="B83" s="98"/>
      <c r="C83" s="98"/>
      <c r="D83" s="118"/>
      <c r="E83" s="118"/>
    </row>
    <row r="84" spans="2:5" ht="15.75" customHeight="1">
      <c r="B84" s="98"/>
      <c r="C84" s="98"/>
      <c r="D84" s="118"/>
      <c r="E84" s="118"/>
    </row>
    <row r="85" spans="2:5" ht="15.75" customHeight="1">
      <c r="B85" s="98"/>
      <c r="C85" s="98"/>
      <c r="D85" s="118"/>
      <c r="E85" s="118"/>
    </row>
    <row r="86" spans="2:5" ht="15.75" customHeight="1">
      <c r="B86" s="98"/>
      <c r="C86" s="98"/>
      <c r="D86" s="118"/>
      <c r="E86" s="118"/>
    </row>
    <row r="87" spans="2:5" ht="15.75" customHeight="1">
      <c r="B87" s="98"/>
      <c r="C87" s="98"/>
      <c r="D87" s="118"/>
      <c r="E87" s="118"/>
    </row>
    <row r="88" spans="2:5" ht="15.75" customHeight="1">
      <c r="B88" s="98"/>
      <c r="C88" s="98"/>
      <c r="D88" s="118"/>
      <c r="E88" s="118"/>
    </row>
    <row r="89" spans="2:5" ht="15.75" customHeight="1">
      <c r="B89" s="98"/>
      <c r="C89" s="98"/>
      <c r="D89" s="118"/>
      <c r="E89" s="118"/>
    </row>
    <row r="90" spans="2:5" ht="15.75" customHeight="1">
      <c r="B90" s="98"/>
      <c r="C90" s="98"/>
      <c r="D90" s="118"/>
      <c r="E90" s="118"/>
    </row>
    <row r="91" spans="2:5" ht="15.75" customHeight="1">
      <c r="B91" s="98"/>
      <c r="C91" s="98"/>
      <c r="D91" s="118"/>
      <c r="E91" s="118"/>
    </row>
    <row r="92" spans="2:5" ht="15.75" customHeight="1">
      <c r="B92" s="94"/>
      <c r="C92" s="94"/>
      <c r="D92" s="117"/>
      <c r="E92" s="117"/>
    </row>
    <row r="93" spans="2:5" ht="15.75" customHeight="1">
      <c r="B93" s="98"/>
      <c r="C93" s="98"/>
      <c r="D93" s="118"/>
      <c r="E93" s="118"/>
    </row>
    <row r="94" spans="2:5" ht="15.75" customHeight="1">
      <c r="B94" s="94"/>
      <c r="C94" s="94"/>
      <c r="D94" s="117"/>
      <c r="E94" s="117"/>
    </row>
    <row r="95" spans="2:5" ht="15.75" customHeight="1">
      <c r="B95" s="98"/>
      <c r="C95" s="98"/>
      <c r="D95" s="118"/>
      <c r="E95" s="118"/>
    </row>
    <row r="96" spans="2:5" ht="15.75" customHeight="1">
      <c r="B96" s="94"/>
      <c r="C96" s="94"/>
      <c r="D96" s="117"/>
      <c r="E96" s="117"/>
    </row>
    <row r="97" spans="2:5" ht="15.75" customHeight="1">
      <c r="B97" s="98"/>
      <c r="C97" s="98"/>
      <c r="D97" s="118"/>
      <c r="E97" s="118"/>
    </row>
    <row r="98" spans="2:5" ht="15.75" customHeight="1">
      <c r="B98" s="94"/>
      <c r="C98" s="94"/>
      <c r="D98" s="117"/>
      <c r="E98" s="117"/>
    </row>
    <row r="99" spans="2:5" ht="15.75" customHeight="1">
      <c r="B99" s="98"/>
      <c r="C99" s="98"/>
      <c r="D99" s="118"/>
      <c r="E99" s="118"/>
    </row>
    <row r="100" spans="2:5" ht="15.75" customHeight="1">
      <c r="B100" s="94"/>
      <c r="C100" s="94"/>
      <c r="D100" s="117"/>
      <c r="E100" s="117"/>
    </row>
    <row r="101" spans="2:5" ht="15.75" customHeight="1">
      <c r="B101" s="98"/>
      <c r="C101" s="98"/>
      <c r="D101" s="118"/>
      <c r="E101" s="118"/>
    </row>
    <row r="102" spans="2:5" ht="15.75" customHeight="1">
      <c r="B102" s="98"/>
      <c r="C102" s="98"/>
      <c r="D102" s="118"/>
      <c r="E102" s="118"/>
    </row>
    <row r="103" spans="2:5" ht="15.75" customHeight="1">
      <c r="B103" s="98"/>
      <c r="C103" s="98"/>
      <c r="D103" s="118"/>
      <c r="E103" s="118"/>
    </row>
    <row r="104" spans="2:5" ht="15.75" customHeight="1">
      <c r="B104" s="98"/>
      <c r="C104" s="98"/>
      <c r="D104" s="118"/>
      <c r="E104" s="118"/>
    </row>
    <row r="105" spans="2:5" ht="15.75" customHeight="1">
      <c r="B105" s="98"/>
      <c r="C105" s="98"/>
      <c r="D105" s="118"/>
      <c r="E105" s="118"/>
    </row>
    <row r="106" spans="2:5" ht="15.75" customHeight="1">
      <c r="B106" s="119"/>
      <c r="C106" s="119"/>
    </row>
    <row r="107" spans="2:5" ht="15.75" customHeight="1">
      <c r="B107" s="119"/>
      <c r="C107" s="119"/>
    </row>
    <row r="108" spans="2:5" ht="15.75" customHeight="1">
      <c r="B108" s="119"/>
      <c r="C108" s="119"/>
    </row>
    <row r="109" spans="2:5" ht="15.75" customHeight="1">
      <c r="B109" s="119"/>
      <c r="C109" s="119"/>
    </row>
    <row r="110" spans="2:5" ht="15.75" customHeight="1">
      <c r="B110" s="119"/>
      <c r="C110" s="119"/>
    </row>
    <row r="111" spans="2:5" ht="15.75" customHeight="1">
      <c r="B111" s="119"/>
      <c r="C111" s="119"/>
    </row>
    <row r="112" spans="2:5" ht="15.75" customHeight="1">
      <c r="B112" s="119"/>
      <c r="C112" s="119"/>
    </row>
    <row r="113" spans="2:3" ht="15.75" customHeight="1">
      <c r="B113" s="119"/>
      <c r="C113" s="119"/>
    </row>
    <row r="114" spans="2:3" ht="15.75" customHeight="1">
      <c r="B114" s="119"/>
      <c r="C114" s="119"/>
    </row>
    <row r="115" spans="2:3" ht="15.75" customHeight="1">
      <c r="B115" s="119"/>
      <c r="C115" s="119"/>
    </row>
    <row r="116" spans="2:3" ht="15.75" customHeight="1">
      <c r="B116" s="119"/>
      <c r="C116" s="119"/>
    </row>
    <row r="117" spans="2:3" ht="15.75" customHeight="1">
      <c r="B117" s="119"/>
      <c r="C117" s="119"/>
    </row>
    <row r="118" spans="2:3" ht="15.75" customHeight="1">
      <c r="B118" s="119"/>
      <c r="C118" s="119"/>
    </row>
    <row r="119" spans="2:3" ht="15.75" customHeight="1">
      <c r="B119" s="119"/>
      <c r="C119" s="119"/>
    </row>
    <row r="120" spans="2:3" ht="15.75" customHeight="1">
      <c r="B120" s="119"/>
      <c r="C120" s="119"/>
    </row>
    <row r="121" spans="2:3" ht="15.75" customHeight="1">
      <c r="B121" s="119"/>
      <c r="C121" s="119"/>
    </row>
    <row r="122" spans="2:3" ht="15.75" customHeight="1">
      <c r="B122" s="119"/>
      <c r="C122" s="119"/>
    </row>
    <row r="123" spans="2:3" ht="15.75" customHeight="1">
      <c r="B123" s="119"/>
      <c r="C123" s="119"/>
    </row>
    <row r="124" spans="2:3" ht="15.75" customHeight="1">
      <c r="B124" s="119"/>
      <c r="C124" s="119"/>
    </row>
    <row r="125" spans="2:3" ht="15.75" customHeight="1">
      <c r="B125" s="119"/>
      <c r="C125" s="119"/>
    </row>
    <row r="126" spans="2:3" ht="15.75" customHeight="1">
      <c r="B126" s="119"/>
      <c r="C126" s="119"/>
    </row>
    <row r="127" spans="2:3" ht="15.75" customHeight="1">
      <c r="B127" s="119"/>
      <c r="C127" s="119"/>
    </row>
    <row r="128" spans="2:3" ht="15.75" customHeight="1">
      <c r="B128" s="119"/>
      <c r="C128" s="119"/>
    </row>
    <row r="129" spans="2:3" ht="15.75" customHeight="1">
      <c r="B129" s="119"/>
      <c r="C129" s="119"/>
    </row>
    <row r="130" spans="2:3" ht="15.75" customHeight="1">
      <c r="B130" s="119"/>
      <c r="C130" s="119"/>
    </row>
    <row r="131" spans="2:3" ht="15.75" customHeight="1">
      <c r="B131" s="119"/>
      <c r="C131" s="119"/>
    </row>
    <row r="132" spans="2:3" ht="15.75" customHeight="1">
      <c r="B132" s="119"/>
      <c r="C132" s="119"/>
    </row>
    <row r="133" spans="2:3" ht="15.75" customHeight="1">
      <c r="B133" s="119"/>
      <c r="C133" s="119"/>
    </row>
    <row r="134" spans="2:3" ht="15.75" customHeight="1">
      <c r="B134" s="119"/>
      <c r="C134" s="119"/>
    </row>
    <row r="135" spans="2:3" ht="15.75" customHeight="1">
      <c r="B135" s="119"/>
      <c r="C135" s="119"/>
    </row>
    <row r="136" spans="2:3" ht="15.75" customHeight="1">
      <c r="B136" s="119"/>
      <c r="C136" s="119"/>
    </row>
    <row r="137" spans="2:3" ht="15.75" customHeight="1">
      <c r="B137" s="119"/>
      <c r="C137" s="119"/>
    </row>
    <row r="138" spans="2:3" ht="15.75" customHeight="1">
      <c r="B138" s="119"/>
      <c r="C138" s="119"/>
    </row>
    <row r="139" spans="2:3" ht="15.75" customHeight="1">
      <c r="B139" s="119"/>
      <c r="C139" s="119"/>
    </row>
    <row r="140" spans="2:3" ht="15.75" customHeight="1">
      <c r="B140" s="119"/>
      <c r="C140" s="119"/>
    </row>
    <row r="141" spans="2:3" ht="15.75" customHeight="1">
      <c r="B141" s="119"/>
      <c r="C141" s="119"/>
    </row>
    <row r="142" spans="2:3" ht="15.75" customHeight="1">
      <c r="B142" s="119"/>
      <c r="C142" s="119"/>
    </row>
    <row r="143" spans="2:3" ht="15.75" customHeight="1">
      <c r="B143" s="119"/>
      <c r="C143" s="119"/>
    </row>
    <row r="144" spans="2:3" ht="15.75" customHeight="1">
      <c r="B144" s="119"/>
      <c r="C144" s="119"/>
    </row>
    <row r="145" spans="2:3" ht="15.75" customHeight="1">
      <c r="B145" s="119"/>
      <c r="C145" s="119"/>
    </row>
    <row r="146" spans="2:3" ht="15.75" customHeight="1">
      <c r="B146" s="119"/>
      <c r="C146" s="119"/>
    </row>
    <row r="147" spans="2:3" ht="15.75" customHeight="1">
      <c r="B147" s="119"/>
      <c r="C147" s="119"/>
    </row>
    <row r="148" spans="2:3" ht="15.75" customHeight="1">
      <c r="B148" s="119"/>
      <c r="C148" s="119"/>
    </row>
    <row r="149" spans="2:3" ht="15.75" customHeight="1">
      <c r="B149" s="119"/>
      <c r="C149" s="119"/>
    </row>
    <row r="150" spans="2:3" ht="15.75" customHeight="1">
      <c r="B150" s="119"/>
      <c r="C150" s="119"/>
    </row>
    <row r="151" spans="2:3" ht="15.75" customHeight="1">
      <c r="B151" s="119"/>
      <c r="C151" s="119"/>
    </row>
    <row r="152" spans="2:3" ht="15.75" customHeight="1">
      <c r="B152" s="119"/>
      <c r="C152" s="119"/>
    </row>
    <row r="153" spans="2:3" ht="15.75" customHeight="1">
      <c r="B153" s="119"/>
      <c r="C153" s="119"/>
    </row>
    <row r="154" spans="2:3" ht="15.75" customHeight="1">
      <c r="B154" s="119"/>
      <c r="C154" s="119"/>
    </row>
    <row r="155" spans="2:3" ht="15.75" customHeight="1">
      <c r="B155" s="119"/>
      <c r="C155" s="119"/>
    </row>
    <row r="156" spans="2:3" ht="15.75" customHeight="1">
      <c r="B156" s="119"/>
      <c r="C156" s="119"/>
    </row>
    <row r="157" spans="2:3" ht="15.75" customHeight="1">
      <c r="B157" s="119"/>
      <c r="C157" s="119"/>
    </row>
    <row r="158" spans="2:3" ht="15.75" customHeight="1">
      <c r="B158" s="119"/>
      <c r="C158" s="119"/>
    </row>
    <row r="159" spans="2:3" ht="15.75" customHeight="1">
      <c r="B159" s="119"/>
      <c r="C159" s="119"/>
    </row>
    <row r="160" spans="2:3" ht="15.75" customHeight="1">
      <c r="B160" s="119"/>
      <c r="C160" s="119"/>
    </row>
    <row r="161" spans="2:3" ht="15.75" customHeight="1">
      <c r="B161" s="119"/>
      <c r="C161" s="119"/>
    </row>
    <row r="162" spans="2:3" ht="15.75" customHeight="1">
      <c r="B162" s="119"/>
      <c r="C162" s="119"/>
    </row>
    <row r="163" spans="2:3" ht="15.75" customHeight="1">
      <c r="B163" s="119"/>
      <c r="C163" s="119"/>
    </row>
    <row r="164" spans="2:3" ht="15.75" customHeight="1">
      <c r="B164" s="119"/>
      <c r="C164" s="119"/>
    </row>
    <row r="165" spans="2:3" ht="15.75" customHeight="1">
      <c r="B165" s="119"/>
      <c r="C165" s="119"/>
    </row>
    <row r="166" spans="2:3" ht="15.75" customHeight="1">
      <c r="B166" s="119"/>
      <c r="C166" s="119"/>
    </row>
    <row r="167" spans="2:3" ht="15.75" customHeight="1">
      <c r="B167" s="119"/>
      <c r="C167" s="119"/>
    </row>
    <row r="168" spans="2:3" ht="15.75" customHeight="1">
      <c r="B168" s="119"/>
      <c r="C168" s="119"/>
    </row>
    <row r="169" spans="2:3" ht="15.75" customHeight="1">
      <c r="B169" s="119"/>
      <c r="C169" s="119"/>
    </row>
    <row r="170" spans="2:3" ht="15.75" customHeight="1">
      <c r="B170" s="119"/>
      <c r="C170" s="119"/>
    </row>
    <row r="171" spans="2:3" ht="15.75" customHeight="1">
      <c r="B171" s="119"/>
      <c r="C171" s="119"/>
    </row>
    <row r="172" spans="2:3" ht="15.75" customHeight="1">
      <c r="B172" s="119"/>
      <c r="C172" s="119"/>
    </row>
    <row r="173" spans="2:3" ht="15.75" customHeight="1">
      <c r="B173" s="119"/>
      <c r="C173" s="119"/>
    </row>
    <row r="174" spans="2:3" ht="15.75" customHeight="1">
      <c r="B174" s="119"/>
      <c r="C174" s="119"/>
    </row>
    <row r="175" spans="2:3" ht="15.75" customHeight="1">
      <c r="B175" s="119"/>
      <c r="C175" s="119"/>
    </row>
    <row r="176" spans="2:3" ht="15.75" customHeight="1">
      <c r="B176" s="119"/>
      <c r="C176" s="119"/>
    </row>
    <row r="177" spans="2:3" ht="15.75" customHeight="1">
      <c r="B177" s="119"/>
      <c r="C177" s="119"/>
    </row>
    <row r="178" spans="2:3" ht="15.75" customHeight="1">
      <c r="B178" s="119"/>
      <c r="C178" s="119"/>
    </row>
    <row r="179" spans="2:3" ht="15.75" customHeight="1">
      <c r="B179" s="119"/>
      <c r="C179" s="119"/>
    </row>
    <row r="180" spans="2:3" ht="15.75" customHeight="1">
      <c r="B180" s="119"/>
      <c r="C180" s="119"/>
    </row>
    <row r="181" spans="2:3" ht="15.75" customHeight="1">
      <c r="B181" s="119"/>
      <c r="C181" s="119"/>
    </row>
    <row r="182" spans="2:3" ht="15.75" customHeight="1">
      <c r="B182" s="119"/>
      <c r="C182" s="119"/>
    </row>
    <row r="183" spans="2:3" ht="15.75" customHeight="1">
      <c r="B183" s="119"/>
      <c r="C183" s="119"/>
    </row>
    <row r="184" spans="2:3" ht="15.75" customHeight="1">
      <c r="B184" s="119"/>
      <c r="C184" s="119"/>
    </row>
    <row r="185" spans="2:3" ht="15.75" customHeight="1">
      <c r="B185" s="119"/>
      <c r="C185" s="119"/>
    </row>
    <row r="186" spans="2:3" ht="15.75" customHeight="1">
      <c r="B186" s="119"/>
      <c r="C186" s="119"/>
    </row>
    <row r="187" spans="2:3" ht="15.75" customHeight="1">
      <c r="B187" s="119"/>
      <c r="C187" s="119"/>
    </row>
    <row r="188" spans="2:3" ht="15.75" customHeight="1">
      <c r="B188" s="119"/>
      <c r="C188" s="119"/>
    </row>
    <row r="189" spans="2:3" ht="15.75" customHeight="1">
      <c r="B189" s="119"/>
      <c r="C189" s="119"/>
    </row>
    <row r="190" spans="2:3" ht="15.75" customHeight="1">
      <c r="B190" s="119"/>
      <c r="C190" s="119"/>
    </row>
    <row r="191" spans="2:3" ht="15.75" customHeight="1">
      <c r="B191" s="119"/>
      <c r="C191" s="119"/>
    </row>
    <row r="192" spans="2:3" ht="15.75" customHeight="1">
      <c r="B192" s="119"/>
      <c r="C192" s="119"/>
    </row>
    <row r="193" spans="2:3" ht="15.75" customHeight="1">
      <c r="B193" s="119"/>
      <c r="C193" s="119"/>
    </row>
    <row r="194" spans="2:3" ht="15.75" customHeight="1">
      <c r="B194" s="119"/>
      <c r="C194" s="119"/>
    </row>
    <row r="195" spans="2:3" ht="15.75" customHeight="1">
      <c r="B195" s="119"/>
      <c r="C195" s="119"/>
    </row>
    <row r="196" spans="2:3" ht="15.75" customHeight="1">
      <c r="B196" s="119"/>
      <c r="C196" s="119"/>
    </row>
    <row r="197" spans="2:3" ht="15.75" customHeight="1">
      <c r="B197" s="119"/>
      <c r="C197" s="119"/>
    </row>
    <row r="198" spans="2:3" ht="15.75" customHeight="1">
      <c r="B198" s="119"/>
      <c r="C198" s="119"/>
    </row>
    <row r="199" spans="2:3" ht="15.75" customHeight="1">
      <c r="B199" s="119"/>
      <c r="C199" s="119"/>
    </row>
    <row r="200" spans="2:3" ht="15.75" customHeight="1">
      <c r="B200" s="119"/>
      <c r="C200" s="119"/>
    </row>
    <row r="201" spans="2:3" ht="15.75" customHeight="1">
      <c r="B201" s="119"/>
      <c r="C201" s="119"/>
    </row>
    <row r="202" spans="2:3" ht="15.75" customHeight="1">
      <c r="B202" s="119"/>
      <c r="C202" s="119"/>
    </row>
    <row r="203" spans="2:3" ht="15.75" customHeight="1">
      <c r="B203" s="119"/>
      <c r="C203" s="119"/>
    </row>
    <row r="204" spans="2:3" ht="15.75" customHeight="1">
      <c r="B204" s="119"/>
      <c r="C204" s="119"/>
    </row>
    <row r="205" spans="2:3" ht="15.75" customHeight="1">
      <c r="B205" s="119"/>
      <c r="C205" s="119"/>
    </row>
    <row r="206" spans="2:3" ht="15.75" customHeight="1">
      <c r="B206" s="119"/>
      <c r="C206" s="119"/>
    </row>
    <row r="207" spans="2:3" ht="15.75" customHeight="1">
      <c r="B207" s="119"/>
      <c r="C207" s="119"/>
    </row>
    <row r="208" spans="2:3" ht="15.75" customHeight="1">
      <c r="B208" s="119"/>
      <c r="C208" s="119"/>
    </row>
    <row r="209" spans="2:3" ht="15.75" customHeight="1">
      <c r="B209" s="119"/>
      <c r="C209" s="119"/>
    </row>
    <row r="210" spans="2:3" ht="15.75" customHeight="1">
      <c r="B210" s="119"/>
      <c r="C210" s="119"/>
    </row>
    <row r="211" spans="2:3" ht="15.75" customHeight="1">
      <c r="B211" s="119"/>
      <c r="C211" s="119"/>
    </row>
    <row r="212" spans="2:3" ht="15.75" customHeight="1">
      <c r="B212" s="119"/>
      <c r="C212" s="119"/>
    </row>
    <row r="213" spans="2:3" ht="15.75" customHeight="1">
      <c r="B213" s="119"/>
      <c r="C213" s="119"/>
    </row>
    <row r="214" spans="2:3" ht="15.75" customHeight="1">
      <c r="B214" s="119"/>
      <c r="C214" s="119"/>
    </row>
    <row r="215" spans="2:3" ht="15.75" customHeight="1">
      <c r="B215" s="119"/>
      <c r="C215" s="119"/>
    </row>
    <row r="216" spans="2:3" ht="15.75" customHeight="1">
      <c r="B216" s="119"/>
      <c r="C216" s="119"/>
    </row>
    <row r="217" spans="2:3" ht="15.75" customHeight="1">
      <c r="B217" s="119"/>
      <c r="C217" s="119"/>
    </row>
    <row r="218" spans="2:3" ht="15.75" customHeight="1">
      <c r="B218" s="119"/>
      <c r="C218" s="119"/>
    </row>
    <row r="219" spans="2:3" ht="15.75" customHeight="1">
      <c r="B219" s="119"/>
      <c r="C219" s="119"/>
    </row>
    <row r="220" spans="2:3" ht="15.75" customHeight="1">
      <c r="B220" s="119"/>
      <c r="C220" s="119"/>
    </row>
    <row r="221" spans="2:3" ht="15.75" customHeight="1">
      <c r="B221" s="119"/>
      <c r="C221" s="119"/>
    </row>
    <row r="222" spans="2:3" ht="15.75" customHeight="1">
      <c r="B222" s="119"/>
      <c r="C222" s="119"/>
    </row>
    <row r="223" spans="2:3" ht="15.75" customHeight="1">
      <c r="B223" s="119"/>
      <c r="C223" s="119"/>
    </row>
    <row r="224" spans="2:3" ht="15.75" customHeight="1">
      <c r="B224" s="119"/>
      <c r="C224" s="119"/>
    </row>
    <row r="225" spans="2:3" ht="15.75" customHeight="1">
      <c r="B225" s="119"/>
      <c r="C225" s="119"/>
    </row>
    <row r="226" spans="2:3" ht="15.75" customHeight="1">
      <c r="B226" s="119"/>
      <c r="C226" s="119"/>
    </row>
    <row r="227" spans="2:3" ht="15.75" customHeight="1">
      <c r="B227" s="119"/>
      <c r="C227" s="119"/>
    </row>
    <row r="228" spans="2:3" ht="15.75" customHeight="1">
      <c r="B228" s="119"/>
      <c r="C228" s="119"/>
    </row>
    <row r="229" spans="2:3" ht="15.75" customHeight="1">
      <c r="B229" s="119"/>
      <c r="C229" s="119"/>
    </row>
    <row r="230" spans="2:3" ht="15.75" customHeight="1">
      <c r="B230" s="119"/>
      <c r="C230" s="119"/>
    </row>
    <row r="231" spans="2:3" ht="15.75" customHeight="1">
      <c r="B231" s="119"/>
      <c r="C231" s="119"/>
    </row>
    <row r="232" spans="2:3" ht="15.75" customHeight="1">
      <c r="B232" s="119"/>
      <c r="C232" s="119"/>
    </row>
    <row r="233" spans="2:3" ht="15.75" customHeight="1">
      <c r="B233" s="119"/>
      <c r="C233" s="119"/>
    </row>
    <row r="234" spans="2:3" ht="15.75" customHeight="1">
      <c r="B234" s="119"/>
      <c r="C234" s="119"/>
    </row>
    <row r="235" spans="2:3" ht="15.75" customHeight="1">
      <c r="B235" s="119"/>
      <c r="C235" s="119"/>
    </row>
    <row r="236" spans="2:3" ht="15.75" customHeight="1">
      <c r="B236" s="119"/>
      <c r="C236" s="119"/>
    </row>
    <row r="237" spans="2:3" ht="15.75" customHeight="1">
      <c r="B237" s="119"/>
      <c r="C237" s="119"/>
    </row>
    <row r="238" spans="2:3" ht="15.75" customHeight="1">
      <c r="B238" s="119"/>
      <c r="C238" s="119"/>
    </row>
    <row r="239" spans="2:3" ht="15.75" customHeight="1">
      <c r="B239" s="119"/>
      <c r="C239" s="119"/>
    </row>
    <row r="240" spans="2:3" ht="15.75" customHeight="1">
      <c r="B240" s="119"/>
      <c r="C240" s="119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6:E38" xr:uid="{00000000-0009-0000-0000-000006000000}">
    <sortState xmlns:xlrd2="http://schemas.microsoft.com/office/spreadsheetml/2017/richdata2" ref="A7:E38">
      <sortCondition descending="1" ref="E6:E38"/>
    </sortState>
  </autoFilter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6"/>
  <sheetViews>
    <sheetView showGridLines="0" tabSelected="1" topLeftCell="L1" zoomScale="102" zoomScaleNormal="41" workbookViewId="0">
      <selection activeCell="S11" sqref="S11"/>
    </sheetView>
  </sheetViews>
  <sheetFormatPr defaultColWidth="8.84375" defaultRowHeight="12.45"/>
  <cols>
    <col min="1" max="1025" width="14.3828125" customWidth="1"/>
  </cols>
  <sheetData>
    <row r="1" spans="1:10" ht="14.15">
      <c r="A1" s="120" t="str">
        <f>Grants!A1</f>
        <v>Benue State Budget 2026</v>
      </c>
      <c r="B1" s="21"/>
    </row>
    <row r="2" spans="1:10" ht="14.15">
      <c r="A2" s="21" t="str">
        <f>Grants!A2</f>
        <v>Budget Title:    "Budget of Rural Development, Livelihood Support and Sustained Growth,"</v>
      </c>
      <c r="B2" s="21"/>
    </row>
    <row r="3" spans="1:10" ht="12" customHeight="1">
      <c r="B3" s="55"/>
      <c r="J3" s="55"/>
    </row>
    <row r="4" spans="1:10" ht="17.600000000000001">
      <c r="B4" s="121" t="s">
        <v>82</v>
      </c>
    </row>
    <row r="18" spans="2:9">
      <c r="I18" s="127"/>
    </row>
    <row r="26" spans="2:9" ht="17.600000000000001">
      <c r="B26" s="121" t="s">
        <v>83</v>
      </c>
    </row>
    <row r="49" spans="2:2" ht="17.600000000000001">
      <c r="B49" s="121" t="s">
        <v>58</v>
      </c>
    </row>
    <row r="80" spans="2:2" ht="17.600000000000001">
      <c r="B80" s="121" t="s">
        <v>84</v>
      </c>
    </row>
    <row r="116" spans="2:2" ht="17.600000000000001">
      <c r="B116" s="121" t="s">
        <v>85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Grants</vt:lpstr>
      <vt:lpstr>Loans </vt:lpstr>
      <vt:lpstr>Revenue and Financing Page </vt:lpstr>
      <vt:lpstr>Expenditure  Page </vt:lpstr>
      <vt:lpstr>General Framework </vt:lpstr>
      <vt:lpstr>Sectoral Allocations</vt:lpstr>
      <vt:lpstr>Main Capital Allocations 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matthew</cp:lastModifiedBy>
  <cp:revision>1</cp:revision>
  <dcterms:created xsi:type="dcterms:W3CDTF">2020-01-20T23:23:34Z</dcterms:created>
  <dcterms:modified xsi:type="dcterms:W3CDTF">2026-02-28T15:49:33Z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